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3º Trimestre\Publicar\"/>
    </mc:Choice>
  </mc:AlternateContent>
  <xr:revisionPtr revIDLastSave="0" documentId="8_{753F9ED7-A01A-4F8F-B3D9-9FEED74AF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<sst xmlns="http://schemas.openxmlformats.org/spreadsheetml/2006/main" count="2977" uniqueCount="106">
  <si>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</si>
  <si>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</si>
  <si>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</si>
  <si>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</si>
  <si>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</si>
  <si>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</si>
  <si>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</si>
  <si>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</si>
  <si>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</si>
  <si>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</si>
  <si>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</si>
  <si>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</si>
  <si>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</si>
  <si>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</si>
  <si>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</si>
  <si>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</si>
  <si>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</si>
  <si>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</si>
  <si>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</si>
  <si>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</si>
  <si>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</si>
  <si>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</si>
  <si>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</si>
  <si>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</si>
  <si>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</si>
  <si>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</si>
  <si>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</si>
  <si>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</si>
  <si>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</si>
  <si>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</si>
  <si>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</si>
  <si>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</si>
  <si>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</si>
  <si>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</si>
  <si>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</si>
  <si>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</si>
  <si>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</si>
  <si>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</si>
  <si>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</si>
  <si>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</si>
  <si>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</si>
  <si>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</si>
  <si>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</si>
  <si>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</si>
  <si>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</si>
  <si>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</si>
  <si>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</si>
  <si>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</si>
  <si>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</si>
  <si>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</si>
  <si>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</si>
  <si>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</si>
  <si>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</si>
  <si>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</si>
  <si>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</si>
  <si>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</si>
  <si>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</si>
  <si>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</si>
  <si>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</si>
  <si>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</si>
  <si>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</si>
  <si>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</si>
  <si>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</si>
  <si>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</si>
  <si>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</si>
  <si>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</si>
  <si>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</si>
  <si>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</si>
  <si>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</si>
  <si>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</si>
  <si>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</si>
  <si>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</si>
  <si>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</si>
  <si>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</si>
  <si>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</si>
  <si>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</si>
  <si>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</si>
  <si>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</si>
  <si>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</si>
  <si>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</si>
  <si>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</si>
  <si>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</si>
  <si>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</si>
  <si>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</si>
  <si>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</si>
  <si>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</si>
  <si>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</si>
  <si>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</si>
  <si>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</si>
  <si>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</si>
  <si>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</si>
  <si>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</si>
  <si>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</si>
  <si>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</si>
  <si>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</si>
  <si>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</si>
  <si>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</si>
  <si>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</si>
  <si>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</si>
  <si>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</si>
  <si>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</si>
  <si>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</si>
  <si>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3º Trimestre 2022</t>
  </si>
  <si>
    <t>3º trimestre 2021</t>
  </si>
  <si>
    <t>3º trimestre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</si>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</sst>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Fill="1"/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7" t="s">
        <v>102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3" spans="2:19" ht="15.75" thickBot="1" x14ac:dyDescent="0.3"/>
    <row r="14" spans="2:19" s="3" customFormat="1" ht="30" customHeight="1" thickTop="1" thickBot="1" x14ac:dyDescent="0.25">
      <c r="C14" s="24" t="s">
        <v>0</v>
      </c>
      <c r="D14" s="25"/>
      <c r="E14" s="25"/>
      <c r="F14" s="25"/>
      <c r="G14" s="25"/>
      <c r="H14" s="26"/>
      <c r="L14" s="24" t="s">
        <v>1</v>
      </c>
      <c r="M14" s="25"/>
      <c r="N14" s="25"/>
      <c r="O14" s="25"/>
      <c r="P14" s="25"/>
      <c r="Q14" s="26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4" t="s">
        <v>2</v>
      </c>
      <c r="D16" s="25"/>
      <c r="E16" s="25"/>
      <c r="F16" s="25"/>
      <c r="G16" s="25"/>
      <c r="H16" s="26"/>
      <c r="L16" s="24" t="s">
        <v>3</v>
      </c>
      <c r="M16" s="25"/>
      <c r="N16" s="25"/>
      <c r="O16" s="25"/>
      <c r="P16" s="25"/>
      <c r="Q16" s="26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4" t="s">
        <v>4</v>
      </c>
      <c r="D18" s="25"/>
      <c r="E18" s="25"/>
      <c r="F18" s="25"/>
      <c r="G18" s="25"/>
      <c r="H18" s="26"/>
      <c r="L18" s="24" t="s">
        <v>5</v>
      </c>
      <c r="M18" s="25"/>
      <c r="N18" s="25"/>
      <c r="O18" s="25"/>
      <c r="P18" s="25"/>
      <c r="Q18" s="26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4" t="s">
        <v>6</v>
      </c>
      <c r="D20" s="25"/>
      <c r="E20" s="25"/>
      <c r="F20" s="25"/>
      <c r="G20" s="25"/>
      <c r="H20" s="26"/>
      <c r="L20" s="24" t="s">
        <v>7</v>
      </c>
      <c r="M20" s="25"/>
      <c r="N20" s="25"/>
      <c r="O20" s="25"/>
      <c r="P20" s="25"/>
      <c r="Q20" s="26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4" t="s">
        <v>8</v>
      </c>
      <c r="D22" s="25"/>
      <c r="E22" s="25"/>
      <c r="F22" s="25"/>
      <c r="G22" s="25"/>
      <c r="H22" s="26"/>
      <c r="L22" s="24" t="s">
        <v>9</v>
      </c>
      <c r="M22" s="25"/>
      <c r="N22" s="25"/>
      <c r="O22" s="25"/>
      <c r="P22" s="25"/>
      <c r="Q22" s="26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4" t="s">
        <v>10</v>
      </c>
      <c r="D24" s="25"/>
      <c r="E24" s="25"/>
      <c r="F24" s="25"/>
      <c r="G24" s="25"/>
      <c r="H24" s="26"/>
      <c r="L24" s="24" t="s">
        <v>11</v>
      </c>
      <c r="M24" s="25"/>
      <c r="N24" s="25"/>
      <c r="O24" s="25"/>
      <c r="P24" s="25"/>
      <c r="Q24" s="26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4" t="s">
        <v>12</v>
      </c>
      <c r="D26" s="25"/>
      <c r="E26" s="25"/>
      <c r="F26" s="25"/>
      <c r="G26" s="25"/>
      <c r="H26" s="26"/>
      <c r="L26" s="24" t="s">
        <v>13</v>
      </c>
      <c r="M26" s="25"/>
      <c r="N26" s="25"/>
      <c r="O26" s="25"/>
      <c r="P26" s="25"/>
      <c r="Q26" s="26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4" t="s">
        <v>14</v>
      </c>
      <c r="D28" s="25"/>
      <c r="E28" s="25"/>
      <c r="F28" s="25"/>
      <c r="G28" s="25"/>
      <c r="H28" s="26"/>
      <c r="L28" s="24" t="s">
        <v>15</v>
      </c>
      <c r="M28" s="25"/>
      <c r="N28" s="25"/>
      <c r="O28" s="25"/>
      <c r="P28" s="25"/>
      <c r="Q28" s="26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4" t="s">
        <v>16</v>
      </c>
      <c r="D30" s="25"/>
      <c r="E30" s="25"/>
      <c r="F30" s="25"/>
      <c r="G30" s="25"/>
      <c r="H30" s="26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18:H18"/>
    <mergeCell ref="L18:Q18"/>
    <mergeCell ref="B9:S9"/>
    <mergeCell ref="C14:H14"/>
    <mergeCell ref="L14:Q14"/>
    <mergeCell ref="C16:H16"/>
    <mergeCell ref="L16:Q16"/>
    <mergeCell ref="C20:H20"/>
    <mergeCell ref="L20:Q20"/>
    <mergeCell ref="C22:H22"/>
    <mergeCell ref="L22:Q22"/>
    <mergeCell ref="C24:H24"/>
    <mergeCell ref="L24:Q24"/>
    <mergeCell ref="C26:H26"/>
    <mergeCell ref="L26:Q26"/>
    <mergeCell ref="C28:H28"/>
    <mergeCell ref="L28:Q28"/>
    <mergeCell ref="C30:H30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6054</v>
      </c>
      <c r="D14" s="5">
        <v>6303</v>
      </c>
      <c r="E14" s="6">
        <f>IF(C14&gt;0,(D14-C14)/C14)</f>
        <v>4.1129831516352827E-2</v>
      </c>
    </row>
    <row r="15" spans="1:5" ht="20.100000000000001" customHeight="1" thickBot="1" x14ac:dyDescent="0.25">
      <c r="B15" s="4" t="s">
        <v>17</v>
      </c>
      <c r="C15" s="5">
        <v>6002</v>
      </c>
      <c r="D15" s="5">
        <v>6196</v>
      </c>
      <c r="E15" s="6">
        <f t="shared" ref="E15:E25" si="0">IF(C15&gt;0,(D15-C15)/C15)</f>
        <v>3.2322559146951015E-2</v>
      </c>
    </row>
    <row r="16" spans="1:5" ht="20.100000000000001" customHeight="1" thickBot="1" x14ac:dyDescent="0.25">
      <c r="B16" s="4" t="s">
        <v>18</v>
      </c>
      <c r="C16" s="5">
        <v>3592</v>
      </c>
      <c r="D16" s="5">
        <v>3497</v>
      </c>
      <c r="E16" s="6">
        <f t="shared" si="0"/>
        <v>-2.6447661469933183E-2</v>
      </c>
    </row>
    <row r="17" spans="2:5" ht="20.100000000000001" customHeight="1" thickBot="1" x14ac:dyDescent="0.25">
      <c r="B17" s="4" t="s">
        <v>19</v>
      </c>
      <c r="C17" s="5">
        <v>2410</v>
      </c>
      <c r="D17" s="5">
        <v>2699</v>
      </c>
      <c r="E17" s="6">
        <f t="shared" si="0"/>
        <v>0.11991701244813278</v>
      </c>
    </row>
    <row r="18" spans="2:5" ht="20.100000000000001" customHeight="1" thickBot="1" x14ac:dyDescent="0.25">
      <c r="B18" s="4" t="s">
        <v>100</v>
      </c>
      <c r="C18" s="5">
        <v>15</v>
      </c>
      <c r="D18" s="5">
        <v>7</v>
      </c>
      <c r="E18" s="6">
        <f>IF(C18=0,"-",(D18-C18)/C18)</f>
        <v>-0.53333333333333333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0.40153282239253585</v>
      </c>
      <c r="D20" s="6">
        <f>D17/D15</f>
        <v>0.4356036152356359</v>
      </c>
      <c r="E20" s="6">
        <f t="shared" si="0"/>
        <v>8.4851825163604358E-2</v>
      </c>
    </row>
    <row r="21" spans="2:5" ht="30" customHeight="1" thickBot="1" x14ac:dyDescent="0.25">
      <c r="B21" s="4" t="s">
        <v>23</v>
      </c>
      <c r="C21" s="5">
        <v>691</v>
      </c>
      <c r="D21" s="5">
        <v>593</v>
      </c>
      <c r="E21" s="6">
        <f t="shared" si="0"/>
        <v>-0.14182344428364688</v>
      </c>
    </row>
    <row r="22" spans="2:5" ht="20.100000000000001" customHeight="1" thickBot="1" x14ac:dyDescent="0.25">
      <c r="B22" s="4" t="s">
        <v>24</v>
      </c>
      <c r="C22" s="5">
        <v>363</v>
      </c>
      <c r="D22" s="5">
        <v>293</v>
      </c>
      <c r="E22" s="6">
        <f t="shared" si="0"/>
        <v>-0.1928374655647383</v>
      </c>
    </row>
    <row r="23" spans="2:5" ht="20.100000000000001" customHeight="1" thickBot="1" x14ac:dyDescent="0.25">
      <c r="B23" s="4" t="s">
        <v>25</v>
      </c>
      <c r="C23" s="5">
        <v>328</v>
      </c>
      <c r="D23" s="5">
        <v>300</v>
      </c>
      <c r="E23" s="6">
        <f t="shared" si="0"/>
        <v>-8.5365853658536592E-2</v>
      </c>
    </row>
    <row r="24" spans="2:5" ht="20.100000000000001" customHeight="1" thickBot="1" x14ac:dyDescent="0.25">
      <c r="B24" s="4" t="s">
        <v>21</v>
      </c>
      <c r="C24" s="6">
        <f>C23/C21</f>
        <v>0.47467438494934877</v>
      </c>
      <c r="D24" s="6">
        <f t="shared" ref="D24" si="1">D23/D21</f>
        <v>0.50590219224283306</v>
      </c>
      <c r="E24" s="6">
        <f t="shared" si="0"/>
        <v>6.5787850121334285E-2</v>
      </c>
    </row>
    <row r="25" spans="2:5" ht="20.100000000000001" customHeight="1" thickBot="1" x14ac:dyDescent="0.25">
      <c r="B25" s="7" t="s">
        <v>26</v>
      </c>
      <c r="C25" s="6">
        <v>0.15219862605365597</v>
      </c>
      <c r="D25" s="6">
        <v>0.15669664455227525</v>
      </c>
      <c r="E25" s="6">
        <f t="shared" si="0"/>
        <v>2.9553607777205226E-2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1345</v>
      </c>
      <c r="D34" s="5">
        <v>1488</v>
      </c>
      <c r="E34" s="6">
        <f>IF(C34&gt;0,(D34-C34)/C34,"-")</f>
        <v>0.10631970260223049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632</v>
      </c>
      <c r="D36" s="5">
        <v>680</v>
      </c>
      <c r="E36" s="6">
        <f t="shared" si="2"/>
        <v>7.5949367088607597E-2</v>
      </c>
    </row>
    <row r="37" spans="2:5" ht="20.100000000000001" customHeight="1" thickBot="1" x14ac:dyDescent="0.25">
      <c r="B37" s="4" t="s">
        <v>30</v>
      </c>
      <c r="C37" s="5">
        <v>713</v>
      </c>
      <c r="D37" s="5">
        <v>807</v>
      </c>
      <c r="E37" s="6">
        <f t="shared" si="2"/>
        <v>0.13183730715287517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457</v>
      </c>
      <c r="D44" s="5">
        <v>487</v>
      </c>
      <c r="E44" s="6">
        <f>IF(C44&gt;0,(D44-C44)/C44,"-")</f>
        <v>6.5645514223194742E-2</v>
      </c>
    </row>
    <row r="45" spans="2:5" ht="20.100000000000001" customHeight="1" thickBot="1" x14ac:dyDescent="0.25">
      <c r="B45" s="4" t="s">
        <v>34</v>
      </c>
      <c r="C45" s="5">
        <v>43</v>
      </c>
      <c r="D45" s="5">
        <v>33</v>
      </c>
      <c r="E45" s="6">
        <f t="shared" ref="E45:E51" si="3">IF(C45&gt;0,(D45-C45)/C45,"-")</f>
        <v>-0.23255813953488372</v>
      </c>
    </row>
    <row r="46" spans="2:5" ht="20.100000000000001" customHeight="1" thickBot="1" x14ac:dyDescent="0.25">
      <c r="B46" s="4" t="s">
        <v>31</v>
      </c>
      <c r="C46" s="5">
        <v>98</v>
      </c>
      <c r="D46" s="5">
        <v>112</v>
      </c>
      <c r="E46" s="6">
        <f t="shared" si="3"/>
        <v>0.14285714285714285</v>
      </c>
    </row>
    <row r="47" spans="2:5" ht="20.100000000000001" customHeight="1" thickBot="1" x14ac:dyDescent="0.25">
      <c r="B47" s="4" t="s">
        <v>32</v>
      </c>
      <c r="C47" s="5">
        <v>2080</v>
      </c>
      <c r="D47" s="5">
        <v>2024</v>
      </c>
      <c r="E47" s="6">
        <f t="shared" si="3"/>
        <v>-2.6923076923076925E-2</v>
      </c>
    </row>
    <row r="48" spans="2:5" ht="20.100000000000001" customHeight="1" thickBot="1" x14ac:dyDescent="0.25">
      <c r="B48" s="4" t="s">
        <v>35</v>
      </c>
      <c r="C48" s="5">
        <v>1665</v>
      </c>
      <c r="D48" s="5">
        <v>1520</v>
      </c>
      <c r="E48" s="6">
        <f t="shared" si="3"/>
        <v>-8.7087087087087081E-2</v>
      </c>
    </row>
    <row r="49" spans="2:5" ht="20.100000000000001" customHeight="1" thickBot="1" x14ac:dyDescent="0.25">
      <c r="B49" s="4" t="s">
        <v>67</v>
      </c>
      <c r="C49" s="5">
        <v>768</v>
      </c>
      <c r="D49" s="5">
        <v>903</v>
      </c>
      <c r="E49" s="6">
        <f t="shared" si="3"/>
        <v>0.17578125</v>
      </c>
    </row>
    <row r="50" spans="2:5" ht="20.100000000000001" customHeight="1" collapsed="1" thickBot="1" x14ac:dyDescent="0.25">
      <c r="B50" s="4" t="s">
        <v>36</v>
      </c>
      <c r="C50" s="6">
        <f>C44/(C44+C45)</f>
        <v>0.91400000000000003</v>
      </c>
      <c r="D50" s="6">
        <f>D44/(D44+D45)</f>
        <v>0.93653846153846154</v>
      </c>
      <c r="E50" s="6">
        <f t="shared" si="3"/>
        <v>2.4659148291533376E-2</v>
      </c>
    </row>
    <row r="51" spans="2:5" ht="20.100000000000001" customHeight="1" thickBot="1" x14ac:dyDescent="0.25">
      <c r="B51" s="4" t="s">
        <v>37</v>
      </c>
      <c r="C51" s="6">
        <f>C47/(C46+C47)</f>
        <v>0.95500459136822768</v>
      </c>
      <c r="D51" s="6">
        <f t="shared" ref="D51" si="4">D47/(D46+D47)</f>
        <v>0.94756554307116103</v>
      </c>
      <c r="E51" s="6">
        <f t="shared" si="3"/>
        <v>-7.78954191875537E-3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503</v>
      </c>
      <c r="D58" s="5">
        <v>520</v>
      </c>
      <c r="E58" s="6">
        <f>IF(C58&gt;0,(D58-C58)/C58,"-")</f>
        <v>3.3797216699801194E-2</v>
      </c>
    </row>
    <row r="59" spans="2:5" ht="20.100000000000001" customHeight="1" thickBot="1" x14ac:dyDescent="0.25">
      <c r="B59" s="4" t="s">
        <v>41</v>
      </c>
      <c r="C59" s="5">
        <v>276</v>
      </c>
      <c r="D59" s="5">
        <v>301</v>
      </c>
      <c r="E59" s="6">
        <f t="shared" ref="E59:E63" si="5">IF(C59&gt;0,(D59-C59)/C59,"-")</f>
        <v>9.0579710144927536E-2</v>
      </c>
    </row>
    <row r="60" spans="2:5" ht="20.100000000000001" customHeight="1" thickBot="1" x14ac:dyDescent="0.25">
      <c r="B60" s="4" t="s">
        <v>42</v>
      </c>
      <c r="C60" s="5">
        <v>182</v>
      </c>
      <c r="D60" s="5">
        <v>186</v>
      </c>
      <c r="E60" s="6">
        <f t="shared" si="5"/>
        <v>2.197802197802198E-2</v>
      </c>
    </row>
    <row r="61" spans="2:5" ht="20.100000000000001" customHeight="1" collapsed="1" thickBot="1" x14ac:dyDescent="0.25">
      <c r="B61" s="4" t="s">
        <v>98</v>
      </c>
      <c r="C61" s="6">
        <f>(C59+C60)/C58</f>
        <v>0.91053677932405563</v>
      </c>
      <c r="D61" s="6">
        <f>(D59+D60)/D58</f>
        <v>0.93653846153846154</v>
      </c>
      <c r="E61" s="6">
        <f t="shared" si="5"/>
        <v>2.8556432650319152E-2</v>
      </c>
    </row>
    <row r="62" spans="2:5" ht="20.100000000000001" customHeight="1" thickBot="1" x14ac:dyDescent="0.25">
      <c r="B62" s="4" t="s">
        <v>39</v>
      </c>
      <c r="C62" s="6">
        <v>0.87898089171974525</v>
      </c>
      <c r="D62" s="6">
        <v>0.92331288343558282</v>
      </c>
      <c r="E62" s="6">
        <f t="shared" si="5"/>
        <v>5.0435671734684773E-2</v>
      </c>
    </row>
    <row r="63" spans="2:5" ht="20.100000000000001" customHeight="1" thickBot="1" x14ac:dyDescent="0.25">
      <c r="B63" s="4" t="s">
        <v>40</v>
      </c>
      <c r="C63" s="6">
        <v>0.96296296296296291</v>
      </c>
      <c r="D63" s="6">
        <v>0.95876288659793818</v>
      </c>
      <c r="E63" s="6">
        <f t="shared" si="5"/>
        <v>-4.3616177636795275E-3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7533</v>
      </c>
      <c r="D70" s="5">
        <v>7833</v>
      </c>
      <c r="E70" s="6">
        <f>IF(C70&gt;0,(D70-C70)/C70,"-")</f>
        <v>3.9824771007566706E-2</v>
      </c>
    </row>
    <row r="71" spans="2:10" ht="20.100000000000001" customHeight="1" thickBot="1" x14ac:dyDescent="0.25">
      <c r="B71" s="4" t="s">
        <v>45</v>
      </c>
      <c r="C71" s="5">
        <v>2687</v>
      </c>
      <c r="D71" s="5">
        <v>2808</v>
      </c>
      <c r="E71" s="6">
        <f t="shared" ref="E71:E77" si="6">IF(C71&gt;0,(D71-C71)/C71,"-")</f>
        <v>4.5031633792333457E-2</v>
      </c>
    </row>
    <row r="72" spans="2:10" ht="20.100000000000001" customHeight="1" thickBot="1" x14ac:dyDescent="0.25">
      <c r="B72" s="4" t="s">
        <v>43</v>
      </c>
      <c r="C72" s="5">
        <v>32</v>
      </c>
      <c r="D72" s="5">
        <v>25</v>
      </c>
      <c r="E72" s="6">
        <f t="shared" si="6"/>
        <v>-0.21875</v>
      </c>
    </row>
    <row r="73" spans="2:10" ht="20.100000000000001" customHeight="1" thickBot="1" x14ac:dyDescent="0.25">
      <c r="B73" s="4" t="s">
        <v>46</v>
      </c>
      <c r="C73" s="5">
        <v>3101</v>
      </c>
      <c r="D73" s="5">
        <v>3292</v>
      </c>
      <c r="E73" s="6">
        <f t="shared" si="6"/>
        <v>6.1593034504998388E-2</v>
      </c>
    </row>
    <row r="74" spans="2:10" ht="20.100000000000001" customHeight="1" thickBot="1" x14ac:dyDescent="0.25">
      <c r="B74" s="4" t="s">
        <v>47</v>
      </c>
      <c r="C74" s="5">
        <v>1563</v>
      </c>
      <c r="D74" s="5">
        <v>1554</v>
      </c>
      <c r="E74" s="6">
        <f t="shared" si="6"/>
        <v>-5.7581573896353169E-3</v>
      </c>
    </row>
    <row r="75" spans="2:10" ht="20.100000000000001" customHeight="1" thickBot="1" x14ac:dyDescent="0.25">
      <c r="B75" s="4" t="s">
        <v>48</v>
      </c>
      <c r="C75" s="5">
        <v>147</v>
      </c>
      <c r="D75" s="5">
        <v>147</v>
      </c>
      <c r="E75" s="6">
        <f t="shared" si="6"/>
        <v>0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3</v>
      </c>
      <c r="D77" s="5">
        <v>7</v>
      </c>
      <c r="E77" s="6">
        <f t="shared" si="6"/>
        <v>1.3333333333333333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333</v>
      </c>
      <c r="D90" s="5">
        <v>335</v>
      </c>
      <c r="E90" s="6">
        <f>IF(C90&gt;0,(D90-C90)/C90,"-")</f>
        <v>6.006006006006006E-3</v>
      </c>
    </row>
    <row r="91" spans="2:5" ht="29.25" thickBot="1" x14ac:dyDescent="0.25">
      <c r="B91" s="4" t="s">
        <v>52</v>
      </c>
      <c r="C91" s="5">
        <v>264</v>
      </c>
      <c r="D91" s="5">
        <v>345</v>
      </c>
      <c r="E91" s="6">
        <f t="shared" ref="E91:E93" si="7">IF(C91&gt;0,(D91-C91)/C91,"-")</f>
        <v>0.30681818181818182</v>
      </c>
    </row>
    <row r="92" spans="2:5" ht="29.25" customHeight="1" thickBot="1" x14ac:dyDescent="0.25">
      <c r="B92" s="4" t="s">
        <v>53</v>
      </c>
      <c r="C92" s="5">
        <v>414</v>
      </c>
      <c r="D92" s="5">
        <v>475</v>
      </c>
      <c r="E92" s="6">
        <f t="shared" si="7"/>
        <v>0.14734299516908211</v>
      </c>
    </row>
    <row r="93" spans="2:5" ht="29.25" customHeight="1" thickBot="1" x14ac:dyDescent="0.25">
      <c r="B93" s="4" t="s">
        <v>54</v>
      </c>
      <c r="C93" s="6">
        <f>(C90+C91)/(C90+C91+C92)</f>
        <v>0.59050445103857563</v>
      </c>
      <c r="D93" s="6">
        <f>(D90+D91)/(D90+D91+D92)</f>
        <v>0.58874458874458879</v>
      </c>
      <c r="E93" s="6">
        <f t="shared" si="7"/>
        <v>-2.9802693119274559E-3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1018</v>
      </c>
      <c r="D100" s="5">
        <v>1176</v>
      </c>
      <c r="E100" s="6">
        <f>IF(C100&gt;0,(D100-C100)/C100,"-")</f>
        <v>0.15520628683693516</v>
      </c>
    </row>
    <row r="101" spans="2:5" ht="20.100000000000001" customHeight="1" thickBot="1" x14ac:dyDescent="0.25">
      <c r="B101" s="4" t="s">
        <v>41</v>
      </c>
      <c r="C101" s="5">
        <v>331</v>
      </c>
      <c r="D101" s="5">
        <v>387</v>
      </c>
      <c r="E101" s="6">
        <f t="shared" ref="E101:E105" si="8">IF(C101&gt;0,(D101-C101)/C101,"-")</f>
        <v>0.16918429003021149</v>
      </c>
    </row>
    <row r="102" spans="2:5" ht="20.100000000000001" customHeight="1" thickBot="1" x14ac:dyDescent="0.25">
      <c r="B102" s="4" t="s">
        <v>42</v>
      </c>
      <c r="C102" s="5">
        <v>268</v>
      </c>
      <c r="D102" s="5">
        <v>296</v>
      </c>
      <c r="E102" s="6">
        <f t="shared" si="8"/>
        <v>0.1044776119402985</v>
      </c>
    </row>
    <row r="103" spans="2:5" ht="20.100000000000001" customHeight="1" thickBot="1" x14ac:dyDescent="0.25">
      <c r="B103" s="4" t="s">
        <v>98</v>
      </c>
      <c r="C103" s="6">
        <f>(C101+C102)/C100</f>
        <v>0.58840864440078589</v>
      </c>
      <c r="D103" s="6">
        <f>(D101+D102)/D100</f>
        <v>0.58078231292517002</v>
      </c>
      <c r="E103" s="6">
        <f t="shared" si="8"/>
        <v>-1.2960943976923125E-2</v>
      </c>
    </row>
    <row r="104" spans="2:5" ht="20.100000000000001" customHeight="1" thickBot="1" x14ac:dyDescent="0.25">
      <c r="B104" s="4" t="s">
        <v>39</v>
      </c>
      <c r="C104" s="6">
        <v>0.59212880143112701</v>
      </c>
      <c r="D104" s="6">
        <v>0.54971590909090906</v>
      </c>
      <c r="E104" s="6">
        <f t="shared" si="8"/>
        <v>-7.1627815160670183E-2</v>
      </c>
    </row>
    <row r="105" spans="2:5" ht="20.100000000000001" customHeight="1" thickBot="1" x14ac:dyDescent="0.25">
      <c r="B105" s="4" t="s">
        <v>40</v>
      </c>
      <c r="C105" s="6">
        <v>0.58387799564270149</v>
      </c>
      <c r="D105" s="6">
        <v>0.6271186440677966</v>
      </c>
      <c r="E105" s="6">
        <f t="shared" si="8"/>
        <v>7.4057677713129336E-2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1353</v>
      </c>
      <c r="D112" s="5">
        <v>1300</v>
      </c>
      <c r="E112" s="6">
        <f>IF(C112&gt;0,(D112-C112)/C112,"-")</f>
        <v>-3.9172209903917218E-2</v>
      </c>
    </row>
    <row r="113" spans="2:14" ht="15" thickBot="1" x14ac:dyDescent="0.25">
      <c r="B113" s="4" t="s">
        <v>56</v>
      </c>
      <c r="C113" s="5">
        <v>530</v>
      </c>
      <c r="D113" s="5">
        <v>466</v>
      </c>
      <c r="E113" s="6">
        <f t="shared" ref="E113:E114" si="9">IF(C113&gt;0,(D113-C113)/C113,"-")</f>
        <v>-0.12075471698113208</v>
      </c>
    </row>
    <row r="114" spans="2:14" ht="15" thickBot="1" x14ac:dyDescent="0.25">
      <c r="B114" s="4" t="s">
        <v>57</v>
      </c>
      <c r="C114" s="5">
        <v>823</v>
      </c>
      <c r="D114" s="5">
        <v>834</v>
      </c>
      <c r="E114" s="6">
        <f t="shared" si="9"/>
        <v>1.3365735115431349E-2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3</v>
      </c>
      <c r="E128" s="10">
        <v>5</v>
      </c>
      <c r="F128" s="10">
        <v>13</v>
      </c>
      <c r="G128" s="10">
        <v>3</v>
      </c>
      <c r="H128" s="10">
        <v>1</v>
      </c>
      <c r="I128" s="10">
        <v>5</v>
      </c>
      <c r="J128" s="10">
        <v>9</v>
      </c>
      <c r="K128" s="6">
        <f>IF(C128=0,"-",(G128-C128)/C128)</f>
        <v>-0.4</v>
      </c>
      <c r="L128" s="6">
        <f t="shared" ref="L128:N133" si="10">IF(D128=0,"-",(H128-D128)/D128)</f>
        <v>-0.66666666666666663</v>
      </c>
      <c r="M128" s="6">
        <f t="shared" si="10"/>
        <v>0</v>
      </c>
      <c r="N128" s="6">
        <f t="shared" si="10"/>
        <v>-0.30769230769230771</v>
      </c>
    </row>
    <row r="129" spans="2:14" ht="15" thickBot="1" x14ac:dyDescent="0.25">
      <c r="B129" s="4" t="s">
        <v>64</v>
      </c>
      <c r="C129" s="10">
        <v>1</v>
      </c>
      <c r="D129" s="10">
        <v>2</v>
      </c>
      <c r="E129" s="10">
        <v>0</v>
      </c>
      <c r="F129" s="10">
        <v>3</v>
      </c>
      <c r="G129" s="10">
        <v>3</v>
      </c>
      <c r="H129" s="10">
        <v>1</v>
      </c>
      <c r="I129" s="10">
        <v>0</v>
      </c>
      <c r="J129" s="10">
        <v>4</v>
      </c>
      <c r="K129" s="6">
        <f t="shared" ref="K129:K133" si="11">IF(C129=0,"-",(G129-C129)/C129)</f>
        <v>2</v>
      </c>
      <c r="L129" s="6">
        <f t="shared" si="10"/>
        <v>-0.5</v>
      </c>
      <c r="M129" s="6" t="str">
        <f t="shared" si="10"/>
        <v>-</v>
      </c>
      <c r="N129" s="6">
        <f t="shared" si="10"/>
        <v>0.33333333333333331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4</v>
      </c>
      <c r="D132" s="10">
        <v>0</v>
      </c>
      <c r="E132" s="10">
        <v>0</v>
      </c>
      <c r="F132" s="10">
        <v>4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10</v>
      </c>
      <c r="D133" s="10">
        <v>5</v>
      </c>
      <c r="E133" s="10">
        <v>5</v>
      </c>
      <c r="F133" s="10">
        <v>20</v>
      </c>
      <c r="G133" s="10">
        <v>6</v>
      </c>
      <c r="H133" s="10">
        <v>2</v>
      </c>
      <c r="I133" s="10">
        <v>5</v>
      </c>
      <c r="J133" s="10">
        <v>13</v>
      </c>
      <c r="K133" s="6">
        <f t="shared" si="11"/>
        <v>-0.4</v>
      </c>
      <c r="L133" s="6">
        <f t="shared" si="10"/>
        <v>-0.6</v>
      </c>
      <c r="M133" s="6">
        <f t="shared" si="10"/>
        <v>0</v>
      </c>
      <c r="N133" s="6">
        <f t="shared" si="10"/>
        <v>-0.35</v>
      </c>
    </row>
    <row r="134" spans="2:14" ht="15" thickBot="1" x14ac:dyDescent="0.25">
      <c r="B134" s="4" t="s">
        <v>36</v>
      </c>
      <c r="C134" s="6">
        <f>IF(C128=0,"-",C128/(C128+C129))</f>
        <v>0.83333333333333337</v>
      </c>
      <c r="D134" s="6">
        <f>IF(D128=0,"-",D128/(D128+D129))</f>
        <v>0.6</v>
      </c>
      <c r="E134" s="6">
        <f t="shared" ref="E134:J134" si="12">IF(E128=0,"-",E128/(E128+E129))</f>
        <v>1</v>
      </c>
      <c r="F134" s="6">
        <f t="shared" si="12"/>
        <v>0.8125</v>
      </c>
      <c r="G134" s="6">
        <f t="shared" si="12"/>
        <v>0.5</v>
      </c>
      <c r="H134" s="6">
        <f t="shared" si="12"/>
        <v>0.5</v>
      </c>
      <c r="I134" s="6">
        <f t="shared" si="12"/>
        <v>1</v>
      </c>
      <c r="J134" s="6">
        <f t="shared" si="12"/>
        <v>0.69230769230769229</v>
      </c>
      <c r="K134" s="6">
        <f>IF(OR(C134="-",G134="-"),"-",(G134-C134)/C134)</f>
        <v>-0.4</v>
      </c>
      <c r="L134" s="6">
        <f t="shared" ref="L134:N135" si="13">IF(OR(D134="-",H134="-"),"-",(H134-D134)/D134)</f>
        <v>-0.16666666666666663</v>
      </c>
      <c r="M134" s="6">
        <f t="shared" si="13"/>
        <v>0</v>
      </c>
      <c r="N134" s="6">
        <f t="shared" si="13"/>
        <v>-0.14792899408284027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45</v>
      </c>
      <c r="D143" s="10">
        <v>0</v>
      </c>
      <c r="E143" s="10">
        <v>4</v>
      </c>
      <c r="F143" s="10">
        <v>49</v>
      </c>
      <c r="G143" s="10">
        <v>42</v>
      </c>
      <c r="H143" s="10">
        <v>0</v>
      </c>
      <c r="I143" s="10">
        <v>1</v>
      </c>
      <c r="J143" s="10">
        <v>43</v>
      </c>
      <c r="K143" s="6">
        <f>IF(C143=0,"-",(G143-C143)/C143)</f>
        <v>-6.6666666666666666E-2</v>
      </c>
      <c r="L143" s="6" t="str">
        <f t="shared" ref="L143:N147" si="15">IF(D143=0,"-",(H143-D143)/D143)</f>
        <v>-</v>
      </c>
      <c r="M143" s="6">
        <f t="shared" si="15"/>
        <v>-0.75</v>
      </c>
      <c r="N143" s="6">
        <f t="shared" si="15"/>
        <v>-0.12244897959183673</v>
      </c>
    </row>
    <row r="144" spans="2:14" ht="15" thickBot="1" x14ac:dyDescent="0.25">
      <c r="B144" s="4" t="s">
        <v>72</v>
      </c>
      <c r="C144" s="10">
        <v>41</v>
      </c>
      <c r="D144" s="10">
        <v>0</v>
      </c>
      <c r="E144" s="10">
        <v>2</v>
      </c>
      <c r="F144" s="10">
        <v>43</v>
      </c>
      <c r="G144" s="10">
        <v>18</v>
      </c>
      <c r="H144" s="10">
        <v>0</v>
      </c>
      <c r="I144" s="10">
        <v>1</v>
      </c>
      <c r="J144" s="10">
        <v>19</v>
      </c>
      <c r="K144" s="6">
        <f t="shared" ref="K144:K147" si="16">IF(C144=0,"-",(G144-C144)/C144)</f>
        <v>-0.56097560975609762</v>
      </c>
      <c r="L144" s="6" t="str">
        <f t="shared" si="15"/>
        <v>-</v>
      </c>
      <c r="M144" s="6">
        <f t="shared" si="15"/>
        <v>-0.5</v>
      </c>
      <c r="N144" s="6">
        <f t="shared" si="15"/>
        <v>-0.55813953488372092</v>
      </c>
    </row>
    <row r="145" spans="2:14" ht="15" thickBot="1" x14ac:dyDescent="0.25">
      <c r="B145" s="4" t="s">
        <v>73</v>
      </c>
      <c r="C145" s="10">
        <v>157</v>
      </c>
      <c r="D145" s="10">
        <v>0</v>
      </c>
      <c r="E145" s="10">
        <v>11</v>
      </c>
      <c r="F145" s="10">
        <v>168</v>
      </c>
      <c r="G145" s="10">
        <v>135</v>
      </c>
      <c r="H145" s="10">
        <v>0</v>
      </c>
      <c r="I145" s="10">
        <v>13</v>
      </c>
      <c r="J145" s="10">
        <v>148</v>
      </c>
      <c r="K145" s="6">
        <f t="shared" si="16"/>
        <v>-0.14012738853503184</v>
      </c>
      <c r="L145" s="6" t="str">
        <f t="shared" si="15"/>
        <v>-</v>
      </c>
      <c r="M145" s="6">
        <f t="shared" si="15"/>
        <v>0.18181818181818182</v>
      </c>
      <c r="N145" s="6">
        <f t="shared" si="15"/>
        <v>-0.11904761904761904</v>
      </c>
    </row>
    <row r="146" spans="2:14" ht="15" thickBot="1" x14ac:dyDescent="0.25">
      <c r="B146" s="4" t="s">
        <v>74</v>
      </c>
      <c r="C146" s="10">
        <v>52</v>
      </c>
      <c r="D146" s="10">
        <v>0</v>
      </c>
      <c r="E146" s="10">
        <v>3</v>
      </c>
      <c r="F146" s="10">
        <v>55</v>
      </c>
      <c r="G146" s="10">
        <v>40</v>
      </c>
      <c r="H146" s="10">
        <v>0</v>
      </c>
      <c r="I146" s="10">
        <v>4</v>
      </c>
      <c r="J146" s="10">
        <v>44</v>
      </c>
      <c r="K146" s="6">
        <f t="shared" si="16"/>
        <v>-0.23076923076923078</v>
      </c>
      <c r="L146" s="6" t="str">
        <f t="shared" si="15"/>
        <v>-</v>
      </c>
      <c r="M146" s="6">
        <f t="shared" si="15"/>
        <v>0.33333333333333331</v>
      </c>
      <c r="N146" s="6">
        <f t="shared" si="15"/>
        <v>-0.2</v>
      </c>
    </row>
    <row r="147" spans="2:14" ht="15" thickBot="1" x14ac:dyDescent="0.25">
      <c r="B147" s="4" t="s">
        <v>75</v>
      </c>
      <c r="C147" s="10">
        <v>7</v>
      </c>
      <c r="D147" s="10">
        <v>0</v>
      </c>
      <c r="E147" s="10">
        <v>0</v>
      </c>
      <c r="F147" s="10">
        <v>7</v>
      </c>
      <c r="G147" s="10">
        <v>2</v>
      </c>
      <c r="H147" s="10">
        <v>0</v>
      </c>
      <c r="I147" s="10">
        <v>0</v>
      </c>
      <c r="J147" s="10">
        <v>2</v>
      </c>
      <c r="K147" s="6">
        <f t="shared" si="16"/>
        <v>-0.7142857142857143</v>
      </c>
      <c r="L147" s="6" t="str">
        <f t="shared" si="15"/>
        <v>-</v>
      </c>
      <c r="M147" s="6" t="str">
        <f t="shared" si="15"/>
        <v>-</v>
      </c>
      <c r="N147" s="6">
        <f t="shared" si="15"/>
        <v>-0.7142857142857143</v>
      </c>
    </row>
    <row r="148" spans="2:14" ht="15" thickBot="1" x14ac:dyDescent="0.25">
      <c r="B148" s="7" t="s">
        <v>68</v>
      </c>
      <c r="C148" s="10">
        <v>302</v>
      </c>
      <c r="D148" s="10">
        <v>0</v>
      </c>
      <c r="E148" s="10">
        <v>20</v>
      </c>
      <c r="F148" s="10">
        <v>322</v>
      </c>
      <c r="G148" s="10">
        <v>237</v>
      </c>
      <c r="H148" s="10">
        <v>0</v>
      </c>
      <c r="I148" s="10">
        <v>19</v>
      </c>
      <c r="J148" s="10">
        <v>256</v>
      </c>
      <c r="K148" s="6">
        <f t="shared" ref="K148" si="17">IF(C148=0,"-",(G148-C148)/C148)</f>
        <v>-0.21523178807947019</v>
      </c>
      <c r="L148" s="6" t="str">
        <f t="shared" ref="L148" si="18">IF(D148=0,"-",(H148-D148)/D148)</f>
        <v>-</v>
      </c>
      <c r="M148" s="6">
        <f t="shared" ref="M148" si="19">IF(E148=0,"-",(I148-E148)/E148)</f>
        <v>-0.05</v>
      </c>
      <c r="N148" s="6">
        <f t="shared" ref="N148" si="20">IF(F148=0,"-",(J148-F148)/F148)</f>
        <v>-0.20496894409937888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0.22277227722772278</v>
      </c>
      <c r="D149" s="6" t="str">
        <f t="shared" si="21"/>
        <v>-</v>
      </c>
      <c r="E149" s="6">
        <f t="shared" si="21"/>
        <v>0.26666666666666666</v>
      </c>
      <c r="F149" s="6">
        <f t="shared" si="21"/>
        <v>0.22580645161290322</v>
      </c>
      <c r="G149" s="6">
        <f t="shared" si="21"/>
        <v>0.23728813559322035</v>
      </c>
      <c r="H149" s="6" t="str">
        <f t="shared" si="21"/>
        <v>-</v>
      </c>
      <c r="I149" s="6">
        <f t="shared" si="21"/>
        <v>7.1428571428571425E-2</v>
      </c>
      <c r="J149" s="6">
        <f t="shared" si="21"/>
        <v>0.22513089005235601</v>
      </c>
      <c r="K149" s="6">
        <f>IF(OR(C149="-",G149="-"),"-",(G149-C149)/C149)</f>
        <v>6.5160075329566872E-2</v>
      </c>
      <c r="L149" s="6" t="str">
        <f t="shared" ref="L149:N150" si="22">IF(OR(D149="-",H149="-"),"-",(H149-D149)/D149)</f>
        <v>-</v>
      </c>
      <c r="M149" s="6">
        <f t="shared" si="22"/>
        <v>-0.73214285714285721</v>
      </c>
      <c r="N149" s="6">
        <f t="shared" si="22"/>
        <v>-2.9917726252805055E-3</v>
      </c>
    </row>
    <row r="150" spans="2:14" ht="29.25" thickBot="1" x14ac:dyDescent="0.25">
      <c r="B150" s="7" t="s">
        <v>77</v>
      </c>
      <c r="C150" s="6">
        <f t="shared" si="21"/>
        <v>0.44086021505376344</v>
      </c>
      <c r="D150" s="6" t="str">
        <f t="shared" si="21"/>
        <v>-</v>
      </c>
      <c r="E150" s="6">
        <f t="shared" si="21"/>
        <v>0.4</v>
      </c>
      <c r="F150" s="6">
        <f t="shared" si="21"/>
        <v>0.43877551020408162</v>
      </c>
      <c r="G150" s="6">
        <f t="shared" si="21"/>
        <v>0.31034482758620691</v>
      </c>
      <c r="H150" s="6" t="str">
        <f t="shared" si="21"/>
        <v>-</v>
      </c>
      <c r="I150" s="6">
        <f t="shared" si="21"/>
        <v>0.2</v>
      </c>
      <c r="J150" s="6">
        <f t="shared" si="21"/>
        <v>0.30158730158730157</v>
      </c>
      <c r="K150" s="6">
        <f>IF(OR(C150="-",G150="-"),"-",(G150-C150)/C150)</f>
        <v>-0.29604709840201848</v>
      </c>
      <c r="L150" s="6" t="str">
        <f t="shared" si="22"/>
        <v>-</v>
      </c>
      <c r="M150" s="6">
        <f t="shared" si="22"/>
        <v>-0.5</v>
      </c>
      <c r="N150" s="6">
        <f t="shared" si="22"/>
        <v>-0.31266149870801035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184</v>
      </c>
      <c r="D157" s="19">
        <v>172</v>
      </c>
      <c r="E157" s="18">
        <f>IF(C157=0,"-",(D157-C157)/C157)</f>
        <v>-6.5217391304347824E-2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79</v>
      </c>
      <c r="D158" s="19">
        <v>61</v>
      </c>
      <c r="E158" s="18">
        <f t="shared" ref="E158:E159" si="23">IF(C158=0,"-",(D158-C158)/C158)</f>
        <v>-0.22784810126582278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10</v>
      </c>
      <c r="D159" s="19">
        <v>4</v>
      </c>
      <c r="E159" s="18">
        <f t="shared" si="23"/>
        <v>-0.6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0.67399267399267404</v>
      </c>
      <c r="D160" s="18">
        <f>IF(D157=0,"-",D157/(D157+D158+D159))</f>
        <v>0.72573839662447259</v>
      </c>
      <c r="E160" s="18">
        <f>IF(OR(C160="-",D160="-"),"-",(D160-C160)/C160)</f>
        <v>7.6774903687396756E-2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16</v>
      </c>
      <c r="D166" s="5">
        <v>13</v>
      </c>
      <c r="E166" s="6">
        <f>IF(C166=0,"-",(D166-C166)/C166)</f>
        <v>-0.1875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6</v>
      </c>
      <c r="E167" s="6">
        <f t="shared" ref="E167:E168" si="24">IF(C167=0,"-",(D167-C167)/C167)</f>
        <v>-0.4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3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0.8125</v>
      </c>
      <c r="D169" s="6">
        <f>IF(D166=0,"-",(D167+D168)/D166)</f>
        <v>0.69230769230769229</v>
      </c>
      <c r="E169" s="6">
        <f t="shared" ref="E169:E171" si="25">IF(OR(C169="-",D169="-"),"-",(D169-C169)/C169)</f>
        <v>-0.14792899408284027</v>
      </c>
    </row>
    <row r="170" spans="2:14" ht="20.100000000000001" customHeight="1" thickBot="1" x14ac:dyDescent="0.25">
      <c r="B170" s="4" t="s">
        <v>39</v>
      </c>
      <c r="C170" s="6">
        <v>0.76923076923076927</v>
      </c>
      <c r="D170" s="6">
        <v>0.75</v>
      </c>
      <c r="E170" s="6">
        <f t="shared" si="25"/>
        <v>-2.5000000000000053E-2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0.6</v>
      </c>
      <c r="E171" s="6">
        <f t="shared" si="25"/>
        <v>-0.4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32</v>
      </c>
      <c r="D178" s="5">
        <v>16</v>
      </c>
      <c r="E178" s="6">
        <f>IF(C178=0,"-",(D178-C178)/C178)</f>
        <v>-0.5</v>
      </c>
      <c r="H178" s="13"/>
    </row>
    <row r="179" spans="2:8" ht="15" thickBot="1" x14ac:dyDescent="0.25">
      <c r="B179" s="4" t="s">
        <v>43</v>
      </c>
      <c r="C179" s="5">
        <v>19</v>
      </c>
      <c r="D179" s="5">
        <v>9</v>
      </c>
      <c r="E179" s="6">
        <f t="shared" ref="E179:E185" si="26">IF(C179=0,"-",(D179-C179)/C179)</f>
        <v>-0.52631578947368418</v>
      </c>
      <c r="H179" s="13"/>
    </row>
    <row r="180" spans="2:8" ht="15" thickBot="1" x14ac:dyDescent="0.25">
      <c r="B180" s="4" t="s">
        <v>47</v>
      </c>
      <c r="C180" s="5">
        <v>7</v>
      </c>
      <c r="D180" s="5">
        <v>3</v>
      </c>
      <c r="E180" s="6">
        <f t="shared" si="26"/>
        <v>-0.5714285714285714</v>
      </c>
      <c r="H180" s="13"/>
    </row>
    <row r="181" spans="2:8" ht="15" thickBot="1" x14ac:dyDescent="0.25">
      <c r="B181" s="4" t="s">
        <v>78</v>
      </c>
      <c r="C181" s="5">
        <v>6</v>
      </c>
      <c r="D181" s="5">
        <v>4</v>
      </c>
      <c r="E181" s="6">
        <f t="shared" si="26"/>
        <v>-0.33333333333333331</v>
      </c>
      <c r="H181" s="13"/>
    </row>
    <row r="182" spans="2:8" ht="15" thickBot="1" x14ac:dyDescent="0.25">
      <c r="B182" s="15" t="s">
        <v>79</v>
      </c>
      <c r="C182" s="5">
        <v>263</v>
      </c>
      <c r="D182" s="5">
        <v>194</v>
      </c>
      <c r="E182" s="6">
        <f t="shared" si="26"/>
        <v>-0.26235741444866922</v>
      </c>
      <c r="H182" s="13"/>
    </row>
    <row r="183" spans="2:8" ht="15" thickBot="1" x14ac:dyDescent="0.25">
      <c r="B183" s="4" t="s">
        <v>47</v>
      </c>
      <c r="C183" s="5">
        <v>244</v>
      </c>
      <c r="D183" s="5">
        <v>185</v>
      </c>
      <c r="E183" s="6">
        <f t="shared" si="26"/>
        <v>-0.24180327868852458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19</v>
      </c>
      <c r="D185" s="5">
        <v>9</v>
      </c>
      <c r="E185" s="6">
        <f t="shared" si="26"/>
        <v>-0.52631578947368418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4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2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6</v>
      </c>
      <c r="D199" s="5">
        <v>4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4</v>
      </c>
      <c r="D200" s="5">
        <v>2</v>
      </c>
      <c r="E200" s="6">
        <f t="shared" si="27"/>
        <v>-0.5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4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2</v>
      </c>
      <c r="E209" s="6">
        <f t="shared" si="28"/>
        <v>-0.5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2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2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9</v>
      </c>
      <c r="D221" s="5">
        <v>11</v>
      </c>
      <c r="E221" s="6">
        <f t="shared" ref="E221:E223" si="30">IF(C221=0,"-",(D221-C221)/C221)</f>
        <v>0.22222222222222221</v>
      </c>
    </row>
    <row r="222" spans="2:5" ht="15" thickBot="1" x14ac:dyDescent="0.25">
      <c r="B222" s="16" t="s">
        <v>92</v>
      </c>
      <c r="C222" s="5">
        <v>8</v>
      </c>
      <c r="D222" s="5">
        <v>9</v>
      </c>
      <c r="E222" s="6">
        <f t="shared" si="30"/>
        <v>0.125</v>
      </c>
    </row>
    <row r="223" spans="2:5" ht="15" thickBot="1" x14ac:dyDescent="0.25">
      <c r="B223" s="16" t="s">
        <v>93</v>
      </c>
      <c r="C223" s="5">
        <v>9</v>
      </c>
      <c r="D223" s="5">
        <v>29</v>
      </c>
      <c r="E223" s="6">
        <f t="shared" si="30"/>
        <v>2.2222222222222223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6299</v>
      </c>
      <c r="D14" s="5">
        <v>6997</v>
      </c>
      <c r="E14" s="6">
        <f>IF(C14&gt;0,(D14-C14)/C14)</f>
        <v>0.11081123987934592</v>
      </c>
    </row>
    <row r="15" spans="1:5" ht="20.100000000000001" customHeight="1" thickBot="1" x14ac:dyDescent="0.25">
      <c r="B15" s="4" t="s">
        <v>17</v>
      </c>
      <c r="C15" s="5">
        <v>6232</v>
      </c>
      <c r="D15" s="5">
        <v>6564</v>
      </c>
      <c r="E15" s="6">
        <f t="shared" ref="E15:E25" si="0">IF(C15&gt;0,(D15-C15)/C15)</f>
        <v>5.3273427471116817E-2</v>
      </c>
    </row>
    <row r="16" spans="1:5" ht="20.100000000000001" customHeight="1" thickBot="1" x14ac:dyDescent="0.25">
      <c r="B16" s="4" t="s">
        <v>18</v>
      </c>
      <c r="C16" s="5">
        <v>3832</v>
      </c>
      <c r="D16" s="5">
        <v>3998</v>
      </c>
      <c r="E16" s="6">
        <f t="shared" si="0"/>
        <v>4.3319415448851775E-2</v>
      </c>
    </row>
    <row r="17" spans="2:5" ht="20.100000000000001" customHeight="1" thickBot="1" x14ac:dyDescent="0.25">
      <c r="B17" s="4" t="s">
        <v>19</v>
      </c>
      <c r="C17" s="5">
        <v>2400</v>
      </c>
      <c r="D17" s="5">
        <v>2566</v>
      </c>
      <c r="E17" s="6">
        <f t="shared" si="0"/>
        <v>6.9166666666666668E-2</v>
      </c>
    </row>
    <row r="18" spans="2:5" ht="20.100000000000001" customHeight="1" thickBot="1" x14ac:dyDescent="0.25">
      <c r="B18" s="4" t="s">
        <v>100</v>
      </c>
      <c r="C18" s="5">
        <v>16</v>
      </c>
      <c r="D18" s="5">
        <v>21</v>
      </c>
      <c r="E18" s="6">
        <f>IF(C18=0,"-",(D18-C18)/C18)</f>
        <v>0.3125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5</v>
      </c>
      <c r="E19" s="6">
        <f>IF(C19=0,"-",(D19-C19)/C19)</f>
        <v>0.66666666666666663</v>
      </c>
    </row>
    <row r="20" spans="2:5" ht="20.100000000000001" customHeight="1" thickBot="1" x14ac:dyDescent="0.25">
      <c r="B20" s="4" t="s">
        <v>20</v>
      </c>
      <c r="C20" s="6">
        <f>C17/C15</f>
        <v>0.38510911424903721</v>
      </c>
      <c r="D20" s="6">
        <f>D17/D15</f>
        <v>0.39092017062766604</v>
      </c>
      <c r="E20" s="6">
        <f t="shared" si="0"/>
        <v>1.5089376396506201E-2</v>
      </c>
    </row>
    <row r="21" spans="2:5" ht="30" customHeight="1" thickBot="1" x14ac:dyDescent="0.25">
      <c r="B21" s="4" t="s">
        <v>23</v>
      </c>
      <c r="C21" s="5">
        <v>583</v>
      </c>
      <c r="D21" s="5">
        <v>712</v>
      </c>
      <c r="E21" s="6">
        <f t="shared" si="0"/>
        <v>0.22126929674099485</v>
      </c>
    </row>
    <row r="22" spans="2:5" ht="20.100000000000001" customHeight="1" thickBot="1" x14ac:dyDescent="0.25">
      <c r="B22" s="4" t="s">
        <v>24</v>
      </c>
      <c r="C22" s="5">
        <v>323</v>
      </c>
      <c r="D22" s="5">
        <v>355</v>
      </c>
      <c r="E22" s="6">
        <f t="shared" si="0"/>
        <v>9.9071207430340563E-2</v>
      </c>
    </row>
    <row r="23" spans="2:5" ht="20.100000000000001" customHeight="1" thickBot="1" x14ac:dyDescent="0.25">
      <c r="B23" s="4" t="s">
        <v>25</v>
      </c>
      <c r="C23" s="5">
        <v>260</v>
      </c>
      <c r="D23" s="5">
        <v>357</v>
      </c>
      <c r="E23" s="6">
        <f t="shared" si="0"/>
        <v>0.37307692307692308</v>
      </c>
    </row>
    <row r="24" spans="2:5" ht="20.100000000000001" customHeight="1" thickBot="1" x14ac:dyDescent="0.25">
      <c r="B24" s="4" t="s">
        <v>21</v>
      </c>
      <c r="C24" s="6">
        <f>C23/C21</f>
        <v>0.44596912521440824</v>
      </c>
      <c r="D24" s="6">
        <f t="shared" ref="D24" si="1">D23/D21</f>
        <v>0.5014044943820225</v>
      </c>
      <c r="E24" s="6">
        <f t="shared" si="0"/>
        <v>0.12430315471045815</v>
      </c>
    </row>
    <row r="25" spans="2:5" ht="20.100000000000001" customHeight="1" thickBot="1" x14ac:dyDescent="0.25">
      <c r="B25" s="7" t="s">
        <v>26</v>
      </c>
      <c r="C25" s="6">
        <v>0.24279787933662259</v>
      </c>
      <c r="D25" s="6">
        <v>0.25398849777257038</v>
      </c>
      <c r="E25" s="6">
        <f t="shared" si="0"/>
        <v>4.6090264324066717E-2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1473</v>
      </c>
      <c r="D34" s="5">
        <v>1320</v>
      </c>
      <c r="E34" s="6">
        <f>IF(C34&gt;0,(D34-C34)/C34,"-")</f>
        <v>-0.10386965376782077</v>
      </c>
    </row>
    <row r="35" spans="2:5" ht="20.100000000000001" customHeight="1" thickBot="1" x14ac:dyDescent="0.25">
      <c r="B35" s="4" t="s">
        <v>29</v>
      </c>
      <c r="C35" s="5">
        <v>11</v>
      </c>
      <c r="D35" s="5">
        <v>12</v>
      </c>
      <c r="E35" s="6">
        <f t="shared" ref="E35:E37" si="2">IF(C35&gt;0,(D35-C35)/C35,"-")</f>
        <v>9.0909090909090912E-2</v>
      </c>
    </row>
    <row r="36" spans="2:5" ht="20.100000000000001" customHeight="1" thickBot="1" x14ac:dyDescent="0.25">
      <c r="B36" s="4" t="s">
        <v>28</v>
      </c>
      <c r="C36" s="5">
        <v>1257</v>
      </c>
      <c r="D36" s="5">
        <v>1083</v>
      </c>
      <c r="E36" s="6">
        <f t="shared" si="2"/>
        <v>-0.13842482100238662</v>
      </c>
    </row>
    <row r="37" spans="2:5" ht="20.100000000000001" customHeight="1" thickBot="1" x14ac:dyDescent="0.25">
      <c r="B37" s="4" t="s">
        <v>30</v>
      </c>
      <c r="C37" s="5">
        <v>205</v>
      </c>
      <c r="D37" s="5">
        <v>225</v>
      </c>
      <c r="E37" s="6">
        <f t="shared" si="2"/>
        <v>9.7560975609756101E-2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830</v>
      </c>
      <c r="D44" s="5">
        <v>867</v>
      </c>
      <c r="E44" s="6">
        <f>IF(C44&gt;0,(D44-C44)/C44,"-")</f>
        <v>4.457831325301205E-2</v>
      </c>
    </row>
    <row r="45" spans="2:5" ht="20.100000000000001" customHeight="1" thickBot="1" x14ac:dyDescent="0.25">
      <c r="B45" s="4" t="s">
        <v>34</v>
      </c>
      <c r="C45" s="5">
        <v>72</v>
      </c>
      <c r="D45" s="5">
        <v>68</v>
      </c>
      <c r="E45" s="6">
        <f t="shared" ref="E45:E51" si="3">IF(C45&gt;0,(D45-C45)/C45,"-")</f>
        <v>-5.5555555555555552E-2</v>
      </c>
    </row>
    <row r="46" spans="2:5" ht="20.100000000000001" customHeight="1" thickBot="1" x14ac:dyDescent="0.25">
      <c r="B46" s="4" t="s">
        <v>31</v>
      </c>
      <c r="C46" s="5">
        <v>161</v>
      </c>
      <c r="D46" s="5">
        <v>149</v>
      </c>
      <c r="E46" s="6">
        <f t="shared" si="3"/>
        <v>-7.4534161490683232E-2</v>
      </c>
    </row>
    <row r="47" spans="2:5" ht="20.100000000000001" customHeight="1" thickBot="1" x14ac:dyDescent="0.25">
      <c r="B47" s="4" t="s">
        <v>32</v>
      </c>
      <c r="C47" s="5">
        <v>1578</v>
      </c>
      <c r="D47" s="5">
        <v>1603</v>
      </c>
      <c r="E47" s="6">
        <f t="shared" si="3"/>
        <v>1.5842839036755388E-2</v>
      </c>
    </row>
    <row r="48" spans="2:5" ht="20.100000000000001" customHeight="1" thickBot="1" x14ac:dyDescent="0.25">
      <c r="B48" s="4" t="s">
        <v>35</v>
      </c>
      <c r="C48" s="5">
        <v>990</v>
      </c>
      <c r="D48" s="5">
        <v>993</v>
      </c>
      <c r="E48" s="6">
        <f t="shared" si="3"/>
        <v>3.0303030303030303E-3</v>
      </c>
    </row>
    <row r="49" spans="2:5" ht="20.100000000000001" customHeight="1" thickBot="1" x14ac:dyDescent="0.25">
      <c r="B49" s="4" t="s">
        <v>67</v>
      </c>
      <c r="C49" s="5">
        <v>1356</v>
      </c>
      <c r="D49" s="5">
        <v>1573</v>
      </c>
      <c r="E49" s="6">
        <f t="shared" si="3"/>
        <v>0.16002949852507375</v>
      </c>
    </row>
    <row r="50" spans="2:5" ht="20.100000000000001" customHeight="1" collapsed="1" thickBot="1" x14ac:dyDescent="0.25">
      <c r="B50" s="4" t="s">
        <v>36</v>
      </c>
      <c r="C50" s="6">
        <f>C44/(C44+C45)</f>
        <v>0.92017738359201773</v>
      </c>
      <c r="D50" s="6">
        <f>D44/(D44+D45)</f>
        <v>0.92727272727272725</v>
      </c>
      <c r="E50" s="6">
        <f t="shared" si="3"/>
        <v>7.7108433734939608E-3</v>
      </c>
    </row>
    <row r="51" spans="2:5" ht="20.100000000000001" customHeight="1" thickBot="1" x14ac:dyDescent="0.25">
      <c r="B51" s="4" t="s">
        <v>37</v>
      </c>
      <c r="C51" s="6">
        <f>C47/(C46+C47)</f>
        <v>0.90741805635422657</v>
      </c>
      <c r="D51" s="6">
        <f t="shared" ref="D51" si="4">D47/(D46+D47)</f>
        <v>0.91495433789954339</v>
      </c>
      <c r="E51" s="6">
        <f t="shared" si="3"/>
        <v>8.3051924000671472E-3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902</v>
      </c>
      <c r="D58" s="5">
        <v>939</v>
      </c>
      <c r="E58" s="6">
        <f>IF(C58&gt;0,(D58-C58)/C58,"-")</f>
        <v>4.1019955654101999E-2</v>
      </c>
    </row>
    <row r="59" spans="2:5" ht="20.100000000000001" customHeight="1" thickBot="1" x14ac:dyDescent="0.25">
      <c r="B59" s="4" t="s">
        <v>41</v>
      </c>
      <c r="C59" s="5">
        <v>531</v>
      </c>
      <c r="D59" s="5">
        <v>542</v>
      </c>
      <c r="E59" s="6">
        <f t="shared" ref="E59:E63" si="5">IF(C59&gt;0,(D59-C59)/C59,"-")</f>
        <v>2.0715630885122412E-2</v>
      </c>
    </row>
    <row r="60" spans="2:5" ht="20.100000000000001" customHeight="1" thickBot="1" x14ac:dyDescent="0.25">
      <c r="B60" s="4" t="s">
        <v>42</v>
      </c>
      <c r="C60" s="5">
        <v>299</v>
      </c>
      <c r="D60" s="5">
        <v>325</v>
      </c>
      <c r="E60" s="6">
        <f t="shared" si="5"/>
        <v>8.6956521739130432E-2</v>
      </c>
    </row>
    <row r="61" spans="2:5" ht="20.100000000000001" customHeight="1" collapsed="1" thickBot="1" x14ac:dyDescent="0.25">
      <c r="B61" s="4" t="s">
        <v>98</v>
      </c>
      <c r="C61" s="6">
        <f>(C59+C60)/C58</f>
        <v>0.92017738359201773</v>
      </c>
      <c r="D61" s="6">
        <f>(D59+D60)/D58</f>
        <v>0.92332268370607029</v>
      </c>
      <c r="E61" s="6">
        <f t="shared" si="5"/>
        <v>3.4181454251510984E-3</v>
      </c>
    </row>
    <row r="62" spans="2:5" ht="20.100000000000001" customHeight="1" thickBot="1" x14ac:dyDescent="0.25">
      <c r="B62" s="4" t="s">
        <v>39</v>
      </c>
      <c r="C62" s="6">
        <v>0.91709844559585496</v>
      </c>
      <c r="D62" s="6">
        <v>0.92176870748299322</v>
      </c>
      <c r="E62" s="6">
        <f t="shared" si="5"/>
        <v>5.0924324532072556E-3</v>
      </c>
    </row>
    <row r="63" spans="2:5" ht="20.100000000000001" customHeight="1" thickBot="1" x14ac:dyDescent="0.25">
      <c r="B63" s="4" t="s">
        <v>40</v>
      </c>
      <c r="C63" s="6">
        <v>0.92569659442724461</v>
      </c>
      <c r="D63" s="6">
        <v>0.92592592592592593</v>
      </c>
      <c r="E63" s="6">
        <f t="shared" si="5"/>
        <v>2.4773937817413255E-4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7739</v>
      </c>
      <c r="D70" s="5">
        <v>8144</v>
      </c>
      <c r="E70" s="6">
        <f>IF(C70&gt;0,(D70-C70)/C70,"-")</f>
        <v>5.2332342679932808E-2</v>
      </c>
    </row>
    <row r="71" spans="2:10" ht="20.100000000000001" customHeight="1" thickBot="1" x14ac:dyDescent="0.25">
      <c r="B71" s="4" t="s">
        <v>45</v>
      </c>
      <c r="C71" s="5">
        <v>1869</v>
      </c>
      <c r="D71" s="5">
        <v>2081</v>
      </c>
      <c r="E71" s="6">
        <f t="shared" ref="E71:E77" si="6">IF(C71&gt;0,(D71-C71)/C71,"-")</f>
        <v>0.11342964151952915</v>
      </c>
    </row>
    <row r="72" spans="2:10" ht="20.100000000000001" customHeight="1" thickBot="1" x14ac:dyDescent="0.25">
      <c r="B72" s="4" t="s">
        <v>43</v>
      </c>
      <c r="C72" s="5">
        <v>17</v>
      </c>
      <c r="D72" s="5">
        <v>12</v>
      </c>
      <c r="E72" s="6">
        <f t="shared" si="6"/>
        <v>-0.29411764705882354</v>
      </c>
    </row>
    <row r="73" spans="2:10" ht="20.100000000000001" customHeight="1" thickBot="1" x14ac:dyDescent="0.25">
      <c r="B73" s="4" t="s">
        <v>46</v>
      </c>
      <c r="C73" s="5">
        <v>4533</v>
      </c>
      <c r="D73" s="5">
        <v>4736</v>
      </c>
      <c r="E73" s="6">
        <f t="shared" si="6"/>
        <v>4.4782704610633134E-2</v>
      </c>
    </row>
    <row r="74" spans="2:10" ht="20.100000000000001" customHeight="1" thickBot="1" x14ac:dyDescent="0.25">
      <c r="B74" s="4" t="s">
        <v>47</v>
      </c>
      <c r="C74" s="5">
        <v>1041</v>
      </c>
      <c r="D74" s="5">
        <v>1042</v>
      </c>
      <c r="E74" s="6">
        <f t="shared" si="6"/>
        <v>9.6061479346781938E-4</v>
      </c>
    </row>
    <row r="75" spans="2:10" ht="20.100000000000001" customHeight="1" thickBot="1" x14ac:dyDescent="0.25">
      <c r="B75" s="4" t="s">
        <v>48</v>
      </c>
      <c r="C75" s="5">
        <v>271</v>
      </c>
      <c r="D75" s="5">
        <v>266</v>
      </c>
      <c r="E75" s="6">
        <f t="shared" si="6"/>
        <v>-1.8450184501845018E-2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8</v>
      </c>
      <c r="D77" s="5">
        <v>7</v>
      </c>
      <c r="E77" s="6">
        <f t="shared" si="6"/>
        <v>-0.125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299</v>
      </c>
      <c r="D90" s="5">
        <v>315</v>
      </c>
      <c r="E90" s="6">
        <f>IF(C90&gt;0,(D90-C90)/C90,"-")</f>
        <v>5.3511705685618728E-2</v>
      </c>
    </row>
    <row r="91" spans="2:5" ht="29.25" thickBot="1" x14ac:dyDescent="0.25">
      <c r="B91" s="4" t="s">
        <v>52</v>
      </c>
      <c r="C91" s="5">
        <v>185</v>
      </c>
      <c r="D91" s="5">
        <v>238</v>
      </c>
      <c r="E91" s="6">
        <f t="shared" ref="E91:E93" si="7">IF(C91&gt;0,(D91-C91)/C91,"-")</f>
        <v>0.2864864864864865</v>
      </c>
    </row>
    <row r="92" spans="2:5" ht="29.25" customHeight="1" thickBot="1" x14ac:dyDescent="0.25">
      <c r="B92" s="4" t="s">
        <v>53</v>
      </c>
      <c r="C92" s="5">
        <v>263</v>
      </c>
      <c r="D92" s="5">
        <v>266</v>
      </c>
      <c r="E92" s="6">
        <f t="shared" si="7"/>
        <v>1.1406844106463879E-2</v>
      </c>
    </row>
    <row r="93" spans="2:5" ht="29.25" customHeight="1" thickBot="1" x14ac:dyDescent="0.25">
      <c r="B93" s="4" t="s">
        <v>54</v>
      </c>
      <c r="C93" s="6">
        <f>(C90+C91)/(C90+C91+C92)</f>
        <v>0.64792503346720209</v>
      </c>
      <c r="D93" s="6">
        <f>(D90+D91)/(D90+D91+D92)</f>
        <v>0.67521367521367526</v>
      </c>
      <c r="E93" s="6">
        <f t="shared" si="7"/>
        <v>4.2116973935155899E-2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750</v>
      </c>
      <c r="D100" s="5">
        <v>819</v>
      </c>
      <c r="E100" s="6">
        <f>IF(C100&gt;0,(D100-C100)/C100,"-")</f>
        <v>9.1999999999999998E-2</v>
      </c>
    </row>
    <row r="101" spans="2:5" ht="20.100000000000001" customHeight="1" thickBot="1" x14ac:dyDescent="0.25">
      <c r="B101" s="4" t="s">
        <v>41</v>
      </c>
      <c r="C101" s="5">
        <v>334</v>
      </c>
      <c r="D101" s="5">
        <v>377</v>
      </c>
      <c r="E101" s="6">
        <f t="shared" ref="E101:E105" si="8">IF(C101&gt;0,(D101-C101)/C101,"-")</f>
        <v>0.12874251497005987</v>
      </c>
    </row>
    <row r="102" spans="2:5" ht="20.100000000000001" customHeight="1" thickBot="1" x14ac:dyDescent="0.25">
      <c r="B102" s="4" t="s">
        <v>42</v>
      </c>
      <c r="C102" s="5">
        <v>153</v>
      </c>
      <c r="D102" s="5">
        <v>176</v>
      </c>
      <c r="E102" s="6">
        <f t="shared" si="8"/>
        <v>0.15032679738562091</v>
      </c>
    </row>
    <row r="103" spans="2:5" ht="20.100000000000001" customHeight="1" thickBot="1" x14ac:dyDescent="0.25">
      <c r="B103" s="4" t="s">
        <v>98</v>
      </c>
      <c r="C103" s="6">
        <f>(C101+C102)/C100</f>
        <v>0.64933333333333332</v>
      </c>
      <c r="D103" s="6">
        <f>(D101+D102)/D100</f>
        <v>0.67521367521367526</v>
      </c>
      <c r="E103" s="6">
        <f t="shared" si="8"/>
        <v>3.985678934344241E-2</v>
      </c>
    </row>
    <row r="104" spans="2:5" ht="20.100000000000001" customHeight="1" thickBot="1" x14ac:dyDescent="0.25">
      <c r="B104" s="4" t="s">
        <v>39</v>
      </c>
      <c r="C104" s="6">
        <v>0.64107485604606529</v>
      </c>
      <c r="D104" s="6">
        <v>0.68670309653916206</v>
      </c>
      <c r="E104" s="6">
        <f t="shared" si="8"/>
        <v>7.1174590709291663E-2</v>
      </c>
    </row>
    <row r="105" spans="2:5" ht="20.100000000000001" customHeight="1" thickBot="1" x14ac:dyDescent="0.25">
      <c r="B105" s="4" t="s">
        <v>40</v>
      </c>
      <c r="C105" s="6">
        <v>0.66812227074235808</v>
      </c>
      <c r="D105" s="6">
        <v>0.6518518518518519</v>
      </c>
      <c r="E105" s="6">
        <f t="shared" si="8"/>
        <v>-2.4352457032195522E-2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864</v>
      </c>
      <c r="D112" s="5">
        <v>938</v>
      </c>
      <c r="E112" s="6">
        <f>IF(C112&gt;0,(D112-C112)/C112,"-")</f>
        <v>8.5648148148148154E-2</v>
      </c>
    </row>
    <row r="113" spans="2:14" ht="15" thickBot="1" x14ac:dyDescent="0.25">
      <c r="B113" s="4" t="s">
        <v>56</v>
      </c>
      <c r="C113" s="5">
        <v>460</v>
      </c>
      <c r="D113" s="5">
        <v>477</v>
      </c>
      <c r="E113" s="6">
        <f t="shared" ref="E113:E114" si="9">IF(C113&gt;0,(D113-C113)/C113,"-")</f>
        <v>3.6956521739130437E-2</v>
      </c>
    </row>
    <row r="114" spans="2:14" ht="15" thickBot="1" x14ac:dyDescent="0.25">
      <c r="B114" s="4" t="s">
        <v>57</v>
      </c>
      <c r="C114" s="5">
        <v>404</v>
      </c>
      <c r="D114" s="5">
        <v>461</v>
      </c>
      <c r="E114" s="6">
        <f t="shared" si="9"/>
        <v>0.14108910891089108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7</v>
      </c>
      <c r="D128" s="10">
        <v>2</v>
      </c>
      <c r="E128" s="10">
        <v>2</v>
      </c>
      <c r="F128" s="10">
        <v>11</v>
      </c>
      <c r="G128" s="10">
        <v>3</v>
      </c>
      <c r="H128" s="10">
        <v>4</v>
      </c>
      <c r="I128" s="10">
        <v>4</v>
      </c>
      <c r="J128" s="10">
        <v>11</v>
      </c>
      <c r="K128" s="6">
        <f>IF(C128=0,"-",(G128-C128)/C128)</f>
        <v>-0.5714285714285714</v>
      </c>
      <c r="L128" s="6">
        <f t="shared" ref="L128:N133" si="10">IF(D128=0,"-",(H128-D128)/D128)</f>
        <v>1</v>
      </c>
      <c r="M128" s="6">
        <f t="shared" si="10"/>
        <v>1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1</v>
      </c>
      <c r="D129" s="10">
        <v>2</v>
      </c>
      <c r="E129" s="10">
        <v>0</v>
      </c>
      <c r="F129" s="10">
        <v>3</v>
      </c>
      <c r="G129" s="10">
        <v>0</v>
      </c>
      <c r="H129" s="10">
        <v>4</v>
      </c>
      <c r="I129" s="10">
        <v>0</v>
      </c>
      <c r="J129" s="10">
        <v>4</v>
      </c>
      <c r="K129" s="6">
        <f t="shared" ref="K129:K133" si="11">IF(C129=0,"-",(G129-C129)/C129)</f>
        <v>-1</v>
      </c>
      <c r="L129" s="6">
        <f t="shared" si="10"/>
        <v>1</v>
      </c>
      <c r="M129" s="6" t="str">
        <f t="shared" si="10"/>
        <v>-</v>
      </c>
      <c r="N129" s="6">
        <f t="shared" si="10"/>
        <v>0.33333333333333331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3</v>
      </c>
      <c r="H132" s="10">
        <v>0</v>
      </c>
      <c r="I132" s="10">
        <v>0</v>
      </c>
      <c r="J132" s="10">
        <v>3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8</v>
      </c>
      <c r="D133" s="10">
        <v>4</v>
      </c>
      <c r="E133" s="10">
        <v>2</v>
      </c>
      <c r="F133" s="10">
        <v>14</v>
      </c>
      <c r="G133" s="10">
        <v>6</v>
      </c>
      <c r="H133" s="10">
        <v>8</v>
      </c>
      <c r="I133" s="10">
        <v>4</v>
      </c>
      <c r="J133" s="10">
        <v>18</v>
      </c>
      <c r="K133" s="6">
        <f t="shared" si="11"/>
        <v>-0.25</v>
      </c>
      <c r="L133" s="6">
        <f t="shared" si="10"/>
        <v>1</v>
      </c>
      <c r="M133" s="6">
        <f t="shared" si="10"/>
        <v>1</v>
      </c>
      <c r="N133" s="6">
        <f t="shared" si="10"/>
        <v>0.2857142857142857</v>
      </c>
    </row>
    <row r="134" spans="2:14" ht="15" thickBot="1" x14ac:dyDescent="0.25">
      <c r="B134" s="4" t="s">
        <v>36</v>
      </c>
      <c r="C134" s="6">
        <f>IF(C128=0,"-",C128/(C128+C129))</f>
        <v>0.875</v>
      </c>
      <c r="D134" s="6">
        <f>IF(D128=0,"-",D128/(D128+D129))</f>
        <v>0.5</v>
      </c>
      <c r="E134" s="6">
        <f t="shared" ref="E134:J134" si="12">IF(E128=0,"-",E128/(E128+E129))</f>
        <v>1</v>
      </c>
      <c r="F134" s="6">
        <f t="shared" si="12"/>
        <v>0.7857142857142857</v>
      </c>
      <c r="G134" s="6">
        <f t="shared" si="12"/>
        <v>1</v>
      </c>
      <c r="H134" s="6">
        <f t="shared" si="12"/>
        <v>0.5</v>
      </c>
      <c r="I134" s="6">
        <f t="shared" si="12"/>
        <v>1</v>
      </c>
      <c r="J134" s="6">
        <f t="shared" si="12"/>
        <v>0.73333333333333328</v>
      </c>
      <c r="K134" s="6">
        <f>IF(OR(C134="-",G134="-"),"-",(G134-C134)/C134)</f>
        <v>0.14285714285714285</v>
      </c>
      <c r="L134" s="6">
        <f t="shared" ref="L134:N135" si="13">IF(OR(D134="-",H134="-"),"-",(H134-D134)/D134)</f>
        <v>0</v>
      </c>
      <c r="M134" s="6">
        <f t="shared" si="13"/>
        <v>0</v>
      </c>
      <c r="N134" s="6">
        <f t="shared" si="13"/>
        <v>-6.6666666666666707E-2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14</v>
      </c>
      <c r="D143" s="10">
        <v>0</v>
      </c>
      <c r="E143" s="10">
        <v>2</v>
      </c>
      <c r="F143" s="10">
        <v>16</v>
      </c>
      <c r="G143" s="10">
        <v>11</v>
      </c>
      <c r="H143" s="10">
        <v>0</v>
      </c>
      <c r="I143" s="10">
        <v>1</v>
      </c>
      <c r="J143" s="10">
        <v>12</v>
      </c>
      <c r="K143" s="6">
        <f>IF(C143=0,"-",(G143-C143)/C143)</f>
        <v>-0.21428571428571427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-0.25</v>
      </c>
    </row>
    <row r="144" spans="2:14" ht="15" thickBot="1" x14ac:dyDescent="0.25">
      <c r="B144" s="4" t="s">
        <v>72</v>
      </c>
      <c r="C144" s="10">
        <v>4</v>
      </c>
      <c r="D144" s="10">
        <v>0</v>
      </c>
      <c r="E144" s="10">
        <v>2</v>
      </c>
      <c r="F144" s="10">
        <v>6</v>
      </c>
      <c r="G144" s="10">
        <v>5</v>
      </c>
      <c r="H144" s="10">
        <v>0</v>
      </c>
      <c r="I144" s="10">
        <v>4</v>
      </c>
      <c r="J144" s="10">
        <v>9</v>
      </c>
      <c r="K144" s="6">
        <f t="shared" ref="K144:K147" si="16">IF(C144=0,"-",(G144-C144)/C144)</f>
        <v>0.25</v>
      </c>
      <c r="L144" s="6" t="str">
        <f t="shared" si="15"/>
        <v>-</v>
      </c>
      <c r="M144" s="6">
        <f t="shared" si="15"/>
        <v>1</v>
      </c>
      <c r="N144" s="6">
        <f t="shared" si="15"/>
        <v>0.5</v>
      </c>
    </row>
    <row r="145" spans="2:14" ht="15" thickBot="1" x14ac:dyDescent="0.25">
      <c r="B145" s="4" t="s">
        <v>73</v>
      </c>
      <c r="C145" s="10">
        <v>131</v>
      </c>
      <c r="D145" s="10">
        <v>0</v>
      </c>
      <c r="E145" s="10">
        <v>15</v>
      </c>
      <c r="F145" s="10">
        <v>146</v>
      </c>
      <c r="G145" s="10">
        <v>88</v>
      </c>
      <c r="H145" s="10">
        <v>0</v>
      </c>
      <c r="I145" s="10">
        <v>15</v>
      </c>
      <c r="J145" s="10">
        <v>103</v>
      </c>
      <c r="K145" s="6">
        <f t="shared" si="16"/>
        <v>-0.3282442748091603</v>
      </c>
      <c r="L145" s="6" t="str">
        <f t="shared" si="15"/>
        <v>-</v>
      </c>
      <c r="M145" s="6">
        <f t="shared" si="15"/>
        <v>0</v>
      </c>
      <c r="N145" s="6">
        <f t="shared" si="15"/>
        <v>-0.29452054794520549</v>
      </c>
    </row>
    <row r="146" spans="2:14" ht="15" thickBot="1" x14ac:dyDescent="0.25">
      <c r="B146" s="4" t="s">
        <v>74</v>
      </c>
      <c r="C146" s="10">
        <v>35</v>
      </c>
      <c r="D146" s="10">
        <v>0</v>
      </c>
      <c r="E146" s="10">
        <v>12</v>
      </c>
      <c r="F146" s="10">
        <v>47</v>
      </c>
      <c r="G146" s="10">
        <v>23</v>
      </c>
      <c r="H146" s="10">
        <v>0</v>
      </c>
      <c r="I146" s="10">
        <v>13</v>
      </c>
      <c r="J146" s="10">
        <v>36</v>
      </c>
      <c r="K146" s="6">
        <f t="shared" si="16"/>
        <v>-0.34285714285714286</v>
      </c>
      <c r="L146" s="6" t="str">
        <f t="shared" si="15"/>
        <v>-</v>
      </c>
      <c r="M146" s="6">
        <f t="shared" si="15"/>
        <v>8.3333333333333329E-2</v>
      </c>
      <c r="N146" s="6">
        <f t="shared" si="15"/>
        <v>-0.23404255319148937</v>
      </c>
    </row>
    <row r="147" spans="2:14" ht="15" thickBot="1" x14ac:dyDescent="0.25">
      <c r="B147" s="4" t="s">
        <v>75</v>
      </c>
      <c r="C147" s="10">
        <v>41</v>
      </c>
      <c r="D147" s="10">
        <v>0</v>
      </c>
      <c r="E147" s="10">
        <v>0</v>
      </c>
      <c r="F147" s="10">
        <v>41</v>
      </c>
      <c r="G147" s="10">
        <v>2</v>
      </c>
      <c r="H147" s="10">
        <v>0</v>
      </c>
      <c r="I147" s="10">
        <v>0</v>
      </c>
      <c r="J147" s="10">
        <v>2</v>
      </c>
      <c r="K147" s="6">
        <f t="shared" si="16"/>
        <v>-0.95121951219512191</v>
      </c>
      <c r="L147" s="6" t="str">
        <f t="shared" si="15"/>
        <v>-</v>
      </c>
      <c r="M147" s="6" t="str">
        <f t="shared" si="15"/>
        <v>-</v>
      </c>
      <c r="N147" s="6">
        <f t="shared" si="15"/>
        <v>-0.95121951219512191</v>
      </c>
    </row>
    <row r="148" spans="2:14" ht="15" thickBot="1" x14ac:dyDescent="0.25">
      <c r="B148" s="7" t="s">
        <v>68</v>
      </c>
      <c r="C148" s="10">
        <v>225</v>
      </c>
      <c r="D148" s="10">
        <v>0</v>
      </c>
      <c r="E148" s="10">
        <v>31</v>
      </c>
      <c r="F148" s="10">
        <v>256</v>
      </c>
      <c r="G148" s="10">
        <v>129</v>
      </c>
      <c r="H148" s="10">
        <v>0</v>
      </c>
      <c r="I148" s="10">
        <v>33</v>
      </c>
      <c r="J148" s="10">
        <v>162</v>
      </c>
      <c r="K148" s="6">
        <f t="shared" ref="K148" si="17">IF(C148=0,"-",(G148-C148)/C148)</f>
        <v>-0.42666666666666669</v>
      </c>
      <c r="L148" s="6" t="str">
        <f t="shared" ref="L148" si="18">IF(D148=0,"-",(H148-D148)/D148)</f>
        <v>-</v>
      </c>
      <c r="M148" s="6">
        <f t="shared" ref="M148" si="19">IF(E148=0,"-",(I148-E148)/E148)</f>
        <v>6.4516129032258063E-2</v>
      </c>
      <c r="N148" s="6">
        <f t="shared" ref="N148" si="20">IF(F148=0,"-",(J148-F148)/F148)</f>
        <v>-0.3671875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9.6551724137931033E-2</v>
      </c>
      <c r="D149" s="6" t="str">
        <f t="shared" si="21"/>
        <v>-</v>
      </c>
      <c r="E149" s="6">
        <f t="shared" si="21"/>
        <v>0.11764705882352941</v>
      </c>
      <c r="F149" s="6">
        <f t="shared" si="21"/>
        <v>9.8765432098765427E-2</v>
      </c>
      <c r="G149" s="6">
        <f t="shared" si="21"/>
        <v>0.1111111111111111</v>
      </c>
      <c r="H149" s="6" t="str">
        <f t="shared" si="21"/>
        <v>-</v>
      </c>
      <c r="I149" s="6">
        <f t="shared" si="21"/>
        <v>6.25E-2</v>
      </c>
      <c r="J149" s="6">
        <f t="shared" si="21"/>
        <v>0.10434782608695652</v>
      </c>
      <c r="K149" s="6">
        <f>IF(OR(C149="-",G149="-"),"-",(G149-C149)/C149)</f>
        <v>0.15079365079365076</v>
      </c>
      <c r="L149" s="6" t="str">
        <f t="shared" ref="L149:N150" si="22">IF(OR(D149="-",H149="-"),"-",(H149-D149)/D149)</f>
        <v>-</v>
      </c>
      <c r="M149" s="6">
        <f t="shared" si="22"/>
        <v>-0.46875</v>
      </c>
      <c r="N149" s="6">
        <f t="shared" si="22"/>
        <v>5.6521739130434782E-2</v>
      </c>
    </row>
    <row r="150" spans="2:14" ht="29.25" thickBot="1" x14ac:dyDescent="0.25">
      <c r="B150" s="7" t="s">
        <v>77</v>
      </c>
      <c r="C150" s="6">
        <f t="shared" si="21"/>
        <v>0.10256410256410256</v>
      </c>
      <c r="D150" s="6" t="str">
        <f t="shared" si="21"/>
        <v>-</v>
      </c>
      <c r="E150" s="6">
        <f t="shared" si="21"/>
        <v>0.14285714285714285</v>
      </c>
      <c r="F150" s="6">
        <f t="shared" si="21"/>
        <v>0.11320754716981132</v>
      </c>
      <c r="G150" s="6">
        <f t="shared" si="21"/>
        <v>0.17857142857142858</v>
      </c>
      <c r="H150" s="6" t="str">
        <f t="shared" si="21"/>
        <v>-</v>
      </c>
      <c r="I150" s="6">
        <f t="shared" si="21"/>
        <v>0.23529411764705882</v>
      </c>
      <c r="J150" s="6">
        <f t="shared" si="21"/>
        <v>0.2</v>
      </c>
      <c r="K150" s="6">
        <f>IF(OR(C150="-",G150="-"),"-",(G150-C150)/C150)</f>
        <v>0.74107142857142871</v>
      </c>
      <c r="L150" s="6" t="str">
        <f t="shared" si="22"/>
        <v>-</v>
      </c>
      <c r="M150" s="6">
        <f t="shared" si="22"/>
        <v>0.6470588235294118</v>
      </c>
      <c r="N150" s="6">
        <f t="shared" si="22"/>
        <v>0.76666666666666672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166</v>
      </c>
      <c r="D157" s="19">
        <v>108</v>
      </c>
      <c r="E157" s="18">
        <f>IF(C157=0,"-",(D157-C157)/C157)</f>
        <v>-0.3493975903614458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17</v>
      </c>
      <c r="D158" s="19">
        <v>14</v>
      </c>
      <c r="E158" s="18">
        <f t="shared" ref="E158:E159" si="23">IF(C158=0,"-",(D158-C158)/C158)</f>
        <v>-0.17647058823529413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3</v>
      </c>
      <c r="D159" s="19">
        <v>3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0.89247311827956988</v>
      </c>
      <c r="D160" s="18">
        <f>IF(D157=0,"-",D157/(D157+D158+D159))</f>
        <v>0.86399999999999999</v>
      </c>
      <c r="E160" s="18">
        <f>IF(OR(C160="-",D160="-"),"-",(D160-C160)/C160)</f>
        <v>-3.1903614457831318E-2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14</v>
      </c>
      <c r="D166" s="5">
        <v>15</v>
      </c>
      <c r="E166" s="6">
        <f>IF(C166=0,"-",(D166-C166)/C166)</f>
        <v>7.1428571428571425E-2</v>
      </c>
    </row>
    <row r="167" spans="2:14" ht="20.100000000000001" customHeight="1" thickBot="1" x14ac:dyDescent="0.25">
      <c r="B167" s="4" t="s">
        <v>41</v>
      </c>
      <c r="C167" s="5">
        <v>7</v>
      </c>
      <c r="D167" s="5">
        <v>6</v>
      </c>
      <c r="E167" s="6">
        <f t="shared" ref="E167:E168" si="24">IF(C167=0,"-",(D167-C167)/C167)</f>
        <v>-0.14285714285714285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5</v>
      </c>
      <c r="E168" s="6">
        <f t="shared" si="24"/>
        <v>0.25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0.7857142857142857</v>
      </c>
      <c r="D169" s="6">
        <f>IF(D166=0,"-",(D167+D168)/D166)</f>
        <v>0.73333333333333328</v>
      </c>
      <c r="E169" s="6">
        <f t="shared" ref="E169:E171" si="25">IF(OR(C169="-",D169="-"),"-",(D169-C169)/C169)</f>
        <v>-6.6666666666666707E-2</v>
      </c>
    </row>
    <row r="170" spans="2:14" ht="20.100000000000001" customHeight="1" thickBot="1" x14ac:dyDescent="0.25">
      <c r="B170" s="4" t="s">
        <v>39</v>
      </c>
      <c r="C170" s="6">
        <v>0.875</v>
      </c>
      <c r="D170" s="6">
        <v>0.75</v>
      </c>
      <c r="E170" s="6">
        <f t="shared" si="25"/>
        <v>-0.14285714285714285</v>
      </c>
    </row>
    <row r="171" spans="2:14" ht="20.100000000000001" customHeight="1" thickBot="1" x14ac:dyDescent="0.25">
      <c r="B171" s="4" t="s">
        <v>40</v>
      </c>
      <c r="C171" s="6">
        <v>0.66666666666666663</v>
      </c>
      <c r="D171" s="6">
        <v>0.7142857142857143</v>
      </c>
      <c r="E171" s="6">
        <f t="shared" si="25"/>
        <v>7.1428571428571508E-2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17</v>
      </c>
      <c r="D178" s="5">
        <v>17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12</v>
      </c>
      <c r="D179" s="5">
        <v>5</v>
      </c>
      <c r="E179" s="6">
        <f t="shared" ref="E179:E185" si="26">IF(C179=0,"-",(D179-C179)/C179)</f>
        <v>-0.58333333333333337</v>
      </c>
      <c r="H179" s="13"/>
    </row>
    <row r="180" spans="2:8" ht="15" thickBot="1" x14ac:dyDescent="0.25">
      <c r="B180" s="4" t="s">
        <v>47</v>
      </c>
      <c r="C180" s="5">
        <v>1</v>
      </c>
      <c r="D180" s="5">
        <v>8</v>
      </c>
      <c r="E180" s="6">
        <f t="shared" si="26"/>
        <v>7</v>
      </c>
      <c r="H180" s="13"/>
    </row>
    <row r="181" spans="2:8" ht="15" thickBot="1" x14ac:dyDescent="0.25">
      <c r="B181" s="4" t="s">
        <v>78</v>
      </c>
      <c r="C181" s="5">
        <v>4</v>
      </c>
      <c r="D181" s="5">
        <v>4</v>
      </c>
      <c r="E181" s="6">
        <f t="shared" si="26"/>
        <v>0</v>
      </c>
      <c r="H181" s="13"/>
    </row>
    <row r="182" spans="2:8" ht="15" thickBot="1" x14ac:dyDescent="0.25">
      <c r="B182" s="15" t="s">
        <v>79</v>
      </c>
      <c r="C182" s="5">
        <v>216</v>
      </c>
      <c r="D182" s="5">
        <v>183</v>
      </c>
      <c r="E182" s="6">
        <f t="shared" si="26"/>
        <v>-0.15277777777777779</v>
      </c>
      <c r="H182" s="13"/>
    </row>
    <row r="183" spans="2:8" ht="15" thickBot="1" x14ac:dyDescent="0.25">
      <c r="B183" s="4" t="s">
        <v>47</v>
      </c>
      <c r="C183" s="5">
        <v>186</v>
      </c>
      <c r="D183" s="5">
        <v>149</v>
      </c>
      <c r="E183" s="6">
        <f t="shared" si="26"/>
        <v>-0.19892473118279569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30</v>
      </c>
      <c r="D185" s="5">
        <v>34</v>
      </c>
      <c r="E185" s="6">
        <f t="shared" si="26"/>
        <v>0.13333333333333333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12</v>
      </c>
      <c r="D197" s="5">
        <v>7</v>
      </c>
      <c r="E197" s="6">
        <f t="shared" ref="E197:E200" si="27">IF(C197=0,"-",(D197-C197)/C197)</f>
        <v>-0.41666666666666669</v>
      </c>
    </row>
    <row r="198" spans="2:5" ht="15" thickBot="1" x14ac:dyDescent="0.25">
      <c r="B198" s="4" t="s">
        <v>83</v>
      </c>
      <c r="C198" s="5">
        <v>0</v>
      </c>
      <c r="D198" s="5">
        <v>3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12</v>
      </c>
      <c r="D199" s="5">
        <v>10</v>
      </c>
      <c r="E199" s="6">
        <f t="shared" si="27"/>
        <v>-0.16666666666666666</v>
      </c>
    </row>
    <row r="200" spans="2:5" ht="15" thickBot="1" x14ac:dyDescent="0.25">
      <c r="B200" s="4" t="s">
        <v>85</v>
      </c>
      <c r="C200" s="5">
        <v>11</v>
      </c>
      <c r="D200" s="5">
        <v>4</v>
      </c>
      <c r="E200" s="6">
        <f t="shared" si="27"/>
        <v>-0.63636363636363635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12</v>
      </c>
      <c r="D208" s="5">
        <v>7</v>
      </c>
      <c r="E208" s="6">
        <f t="shared" si="28"/>
        <v>-0.41666666666666669</v>
      </c>
    </row>
    <row r="209" spans="2:5" ht="20.100000000000001" customHeight="1" thickBot="1" x14ac:dyDescent="0.25">
      <c r="B209" s="17" t="s">
        <v>86</v>
      </c>
      <c r="C209" s="5">
        <v>11</v>
      </c>
      <c r="D209" s="5">
        <v>5</v>
      </c>
      <c r="E209" s="6">
        <f t="shared" si="28"/>
        <v>-0.54545454545454541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28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3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3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16</v>
      </c>
      <c r="D221" s="5">
        <v>18</v>
      </c>
      <c r="E221" s="6">
        <f t="shared" ref="E221:E223" si="30">IF(C221=0,"-",(D221-C221)/C221)</f>
        <v>0.125</v>
      </c>
    </row>
    <row r="222" spans="2:5" ht="15" thickBot="1" x14ac:dyDescent="0.25">
      <c r="B222" s="16" t="s">
        <v>92</v>
      </c>
      <c r="C222" s="5">
        <v>13</v>
      </c>
      <c r="D222" s="5">
        <v>15</v>
      </c>
      <c r="E222" s="6">
        <f t="shared" si="30"/>
        <v>0.15384615384615385</v>
      </c>
    </row>
    <row r="223" spans="2:5" ht="15" thickBot="1" x14ac:dyDescent="0.25">
      <c r="B223" s="16" t="s">
        <v>93</v>
      </c>
      <c r="C223" s="5">
        <v>40</v>
      </c>
      <c r="D223" s="5">
        <v>59</v>
      </c>
      <c r="E223" s="6">
        <f t="shared" si="30"/>
        <v>0.47499999999999998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704</v>
      </c>
      <c r="D14" s="5">
        <v>825</v>
      </c>
      <c r="E14" s="6">
        <f>IF(C14&gt;0,(D14-C14)/C14)</f>
        <v>0.171875</v>
      </c>
    </row>
    <row r="15" spans="1:5" ht="20.100000000000001" customHeight="1" thickBot="1" x14ac:dyDescent="0.25">
      <c r="B15" s="4" t="s">
        <v>17</v>
      </c>
      <c r="C15" s="5">
        <v>704</v>
      </c>
      <c r="D15" s="5">
        <v>821</v>
      </c>
      <c r="E15" s="6">
        <f t="shared" ref="E15:E25" si="0">IF(C15&gt;0,(D15-C15)/C15)</f>
        <v>0.16619318181818182</v>
      </c>
    </row>
    <row r="16" spans="1:5" ht="20.100000000000001" customHeight="1" thickBot="1" x14ac:dyDescent="0.25">
      <c r="B16" s="4" t="s">
        <v>18</v>
      </c>
      <c r="C16" s="5">
        <v>603</v>
      </c>
      <c r="D16" s="5">
        <v>739</v>
      </c>
      <c r="E16" s="6">
        <f t="shared" si="0"/>
        <v>0.22553897180762852</v>
      </c>
    </row>
    <row r="17" spans="2:5" ht="20.100000000000001" customHeight="1" thickBot="1" x14ac:dyDescent="0.25">
      <c r="B17" s="4" t="s">
        <v>19</v>
      </c>
      <c r="C17" s="5">
        <v>101</v>
      </c>
      <c r="D17" s="5">
        <v>82</v>
      </c>
      <c r="E17" s="6">
        <f t="shared" si="0"/>
        <v>-0.18811881188118812</v>
      </c>
    </row>
    <row r="18" spans="2:5" ht="20.100000000000001" customHeight="1" thickBot="1" x14ac:dyDescent="0.25">
      <c r="B18" s="4" t="s">
        <v>100</v>
      </c>
      <c r="C18" s="5">
        <v>12</v>
      </c>
      <c r="D18" s="5">
        <v>15</v>
      </c>
      <c r="E18" s="6">
        <f>IF(C18=0,"-",(D18-C18)/C18)</f>
        <v>0.25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3</v>
      </c>
      <c r="E19" s="6">
        <f>IF(C19=0,"-",(D19-C19)/C19)</f>
        <v>0.5</v>
      </c>
    </row>
    <row r="20" spans="2:5" ht="20.100000000000001" customHeight="1" thickBot="1" x14ac:dyDescent="0.25">
      <c r="B20" s="4" t="s">
        <v>20</v>
      </c>
      <c r="C20" s="6">
        <f>C17/C15</f>
        <v>0.14346590909090909</v>
      </c>
      <c r="D20" s="6">
        <f>D17/D15</f>
        <v>9.9878197320341047E-2</v>
      </c>
      <c r="E20" s="6">
        <f t="shared" si="0"/>
        <v>-0.30381929788593964</v>
      </c>
    </row>
    <row r="21" spans="2:5" ht="30" customHeight="1" thickBot="1" x14ac:dyDescent="0.25">
      <c r="B21" s="4" t="s">
        <v>23</v>
      </c>
      <c r="C21" s="5">
        <v>37</v>
      </c>
      <c r="D21" s="5">
        <v>29</v>
      </c>
      <c r="E21" s="6">
        <f t="shared" si="0"/>
        <v>-0.21621621621621623</v>
      </c>
    </row>
    <row r="22" spans="2:5" ht="20.100000000000001" customHeight="1" thickBot="1" x14ac:dyDescent="0.25">
      <c r="B22" s="4" t="s">
        <v>24</v>
      </c>
      <c r="C22" s="5">
        <v>31</v>
      </c>
      <c r="D22" s="5">
        <v>24</v>
      </c>
      <c r="E22" s="6">
        <f t="shared" si="0"/>
        <v>-0.22580645161290322</v>
      </c>
    </row>
    <row r="23" spans="2:5" ht="20.100000000000001" customHeight="1" thickBot="1" x14ac:dyDescent="0.25">
      <c r="B23" s="4" t="s">
        <v>25</v>
      </c>
      <c r="C23" s="5">
        <v>6</v>
      </c>
      <c r="D23" s="5">
        <v>5</v>
      </c>
      <c r="E23" s="6">
        <f t="shared" si="0"/>
        <v>-0.16666666666666666</v>
      </c>
    </row>
    <row r="24" spans="2:5" ht="20.100000000000001" customHeight="1" thickBot="1" x14ac:dyDescent="0.25">
      <c r="B24" s="4" t="s">
        <v>21</v>
      </c>
      <c r="C24" s="6">
        <f>C23/C21</f>
        <v>0.16216216216216217</v>
      </c>
      <c r="D24" s="6">
        <f t="shared" ref="D24" si="1">D23/D21</f>
        <v>0.17241379310344829</v>
      </c>
      <c r="E24" s="6">
        <f t="shared" si="0"/>
        <v>6.3218390804597707E-2</v>
      </c>
    </row>
    <row r="25" spans="2:5" ht="20.100000000000001" customHeight="1" thickBot="1" x14ac:dyDescent="0.25">
      <c r="B25" s="7" t="s">
        <v>26</v>
      </c>
      <c r="C25" s="6">
        <v>0.13145978245646797</v>
      </c>
      <c r="D25" s="6">
        <v>0.15403001427732532</v>
      </c>
      <c r="E25" s="6">
        <f t="shared" si="0"/>
        <v>0.17168925278216804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224</v>
      </c>
      <c r="D34" s="5">
        <v>248</v>
      </c>
      <c r="E34" s="6">
        <f>IF(C34&gt;0,(D34-C34)/C34,"-")</f>
        <v>0.10714285714285714</v>
      </c>
    </row>
    <row r="35" spans="2:5" ht="20.100000000000001" customHeight="1" thickBot="1" x14ac:dyDescent="0.25">
      <c r="B35" s="4" t="s">
        <v>29</v>
      </c>
      <c r="C35" s="5">
        <v>0</v>
      </c>
      <c r="D35" s="5">
        <v>4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167</v>
      </c>
      <c r="D36" s="5">
        <v>185</v>
      </c>
      <c r="E36" s="6">
        <f t="shared" si="2"/>
        <v>0.10778443113772455</v>
      </c>
    </row>
    <row r="37" spans="2:5" ht="20.100000000000001" customHeight="1" thickBot="1" x14ac:dyDescent="0.25">
      <c r="B37" s="4" t="s">
        <v>30</v>
      </c>
      <c r="C37" s="5">
        <v>57</v>
      </c>
      <c r="D37" s="5">
        <v>59</v>
      </c>
      <c r="E37" s="6">
        <f t="shared" si="2"/>
        <v>3.5087719298245612E-2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112</v>
      </c>
      <c r="D44" s="5">
        <v>138</v>
      </c>
      <c r="E44" s="6">
        <f>IF(C44&gt;0,(D44-C44)/C44,"-")</f>
        <v>0.23214285714285715</v>
      </c>
    </row>
    <row r="45" spans="2:5" ht="20.100000000000001" customHeight="1" thickBot="1" x14ac:dyDescent="0.25">
      <c r="B45" s="4" t="s">
        <v>34</v>
      </c>
      <c r="C45" s="5">
        <v>11</v>
      </c>
      <c r="D45" s="5">
        <v>1</v>
      </c>
      <c r="E45" s="6">
        <f t="shared" ref="E45:E51" si="3">IF(C45&gt;0,(D45-C45)/C45,"-")</f>
        <v>-0.90909090909090906</v>
      </c>
    </row>
    <row r="46" spans="2:5" ht="20.100000000000001" customHeight="1" thickBot="1" x14ac:dyDescent="0.25">
      <c r="B46" s="4" t="s">
        <v>31</v>
      </c>
      <c r="C46" s="5">
        <v>20</v>
      </c>
      <c r="D46" s="5">
        <v>15</v>
      </c>
      <c r="E46" s="6">
        <f t="shared" si="3"/>
        <v>-0.25</v>
      </c>
    </row>
    <row r="47" spans="2:5" ht="20.100000000000001" customHeight="1" thickBot="1" x14ac:dyDescent="0.25">
      <c r="B47" s="4" t="s">
        <v>32</v>
      </c>
      <c r="C47" s="5">
        <v>215</v>
      </c>
      <c r="D47" s="5">
        <v>251</v>
      </c>
      <c r="E47" s="6">
        <f t="shared" si="3"/>
        <v>0.16744186046511628</v>
      </c>
    </row>
    <row r="48" spans="2:5" ht="20.100000000000001" customHeight="1" thickBot="1" x14ac:dyDescent="0.25">
      <c r="B48" s="4" t="s">
        <v>35</v>
      </c>
      <c r="C48" s="5">
        <v>103</v>
      </c>
      <c r="D48" s="5">
        <v>83</v>
      </c>
      <c r="E48" s="6">
        <f t="shared" si="3"/>
        <v>-0.1941747572815534</v>
      </c>
    </row>
    <row r="49" spans="2:5" ht="20.100000000000001" customHeight="1" thickBot="1" x14ac:dyDescent="0.25">
      <c r="B49" s="4" t="s">
        <v>67</v>
      </c>
      <c r="C49" s="5">
        <v>57</v>
      </c>
      <c r="D49" s="5">
        <v>89</v>
      </c>
      <c r="E49" s="6">
        <f t="shared" si="3"/>
        <v>0.56140350877192979</v>
      </c>
    </row>
    <row r="50" spans="2:5" ht="20.100000000000001" customHeight="1" collapsed="1" thickBot="1" x14ac:dyDescent="0.25">
      <c r="B50" s="4" t="s">
        <v>36</v>
      </c>
      <c r="C50" s="6">
        <f>C44/(C44+C45)</f>
        <v>0.91056910569105687</v>
      </c>
      <c r="D50" s="6">
        <f>D44/(D44+D45)</f>
        <v>0.9928057553956835</v>
      </c>
      <c r="E50" s="6">
        <f t="shared" si="3"/>
        <v>9.0313463514902464E-2</v>
      </c>
    </row>
    <row r="51" spans="2:5" ht="20.100000000000001" customHeight="1" thickBot="1" x14ac:dyDescent="0.25">
      <c r="B51" s="4" t="s">
        <v>37</v>
      </c>
      <c r="C51" s="6">
        <f>C47/(C46+C47)</f>
        <v>0.91489361702127658</v>
      </c>
      <c r="D51" s="6">
        <f t="shared" ref="D51" si="4">D47/(D46+D47)</f>
        <v>0.94360902255639101</v>
      </c>
      <c r="E51" s="6">
        <f t="shared" si="3"/>
        <v>3.1386606050008793E-2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125</v>
      </c>
      <c r="D58" s="5">
        <v>140</v>
      </c>
      <c r="E58" s="6">
        <f>IF(C58&gt;0,(D58-C58)/C58,"-")</f>
        <v>0.12</v>
      </c>
    </row>
    <row r="59" spans="2:5" ht="20.100000000000001" customHeight="1" thickBot="1" x14ac:dyDescent="0.25">
      <c r="B59" s="4" t="s">
        <v>41</v>
      </c>
      <c r="C59" s="5">
        <v>106</v>
      </c>
      <c r="D59" s="5">
        <v>128</v>
      </c>
      <c r="E59" s="6">
        <f t="shared" ref="E59:E63" si="5">IF(C59&gt;0,(D59-C59)/C59,"-")</f>
        <v>0.20754716981132076</v>
      </c>
    </row>
    <row r="60" spans="2:5" ht="20.100000000000001" customHeight="1" thickBot="1" x14ac:dyDescent="0.25">
      <c r="B60" s="4" t="s">
        <v>42</v>
      </c>
      <c r="C60" s="5">
        <v>7</v>
      </c>
      <c r="D60" s="5">
        <v>11</v>
      </c>
      <c r="E60" s="6">
        <f t="shared" si="5"/>
        <v>0.5714285714285714</v>
      </c>
    </row>
    <row r="61" spans="2:5" ht="20.100000000000001" customHeight="1" collapsed="1" thickBot="1" x14ac:dyDescent="0.25">
      <c r="B61" s="4" t="s">
        <v>98</v>
      </c>
      <c r="C61" s="6">
        <f>(C59+C60)/C58</f>
        <v>0.90400000000000003</v>
      </c>
      <c r="D61" s="6">
        <f>(D59+D60)/D58</f>
        <v>0.99285714285714288</v>
      </c>
      <c r="E61" s="6">
        <f t="shared" si="5"/>
        <v>9.8293299620733243E-2</v>
      </c>
    </row>
    <row r="62" spans="2:5" ht="20.100000000000001" customHeight="1" thickBot="1" x14ac:dyDescent="0.25">
      <c r="B62" s="4" t="s">
        <v>39</v>
      </c>
      <c r="C62" s="6">
        <v>0.89830508474576276</v>
      </c>
      <c r="D62" s="6">
        <v>0.99224806201550386</v>
      </c>
      <c r="E62" s="6">
        <f t="shared" si="5"/>
        <v>0.10457803130027782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743</v>
      </c>
      <c r="D70" s="5">
        <v>885</v>
      </c>
      <c r="E70" s="6">
        <f>IF(C70&gt;0,(D70-C70)/C70,"-")</f>
        <v>0.19111709286675641</v>
      </c>
    </row>
    <row r="71" spans="2:10" ht="20.100000000000001" customHeight="1" thickBot="1" x14ac:dyDescent="0.25">
      <c r="B71" s="4" t="s">
        <v>45</v>
      </c>
      <c r="C71" s="5">
        <v>185</v>
      </c>
      <c r="D71" s="5">
        <v>211</v>
      </c>
      <c r="E71" s="6">
        <f t="shared" ref="E71:E77" si="6">IF(C71&gt;0,(D71-C71)/C71,"-")</f>
        <v>0.14054054054054055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3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438</v>
      </c>
      <c r="D73" s="5">
        <v>523</v>
      </c>
      <c r="E73" s="6">
        <f t="shared" si="6"/>
        <v>0.19406392694063926</v>
      </c>
    </row>
    <row r="74" spans="2:10" ht="20.100000000000001" customHeight="1" thickBot="1" x14ac:dyDescent="0.25">
      <c r="B74" s="4" t="s">
        <v>47</v>
      </c>
      <c r="C74" s="5">
        <v>102</v>
      </c>
      <c r="D74" s="5">
        <v>117</v>
      </c>
      <c r="E74" s="6">
        <f t="shared" si="6"/>
        <v>0.14705882352941177</v>
      </c>
    </row>
    <row r="75" spans="2:10" ht="20.100000000000001" customHeight="1" thickBot="1" x14ac:dyDescent="0.25">
      <c r="B75" s="4" t="s">
        <v>48</v>
      </c>
      <c r="C75" s="5">
        <v>18</v>
      </c>
      <c r="D75" s="5">
        <v>31</v>
      </c>
      <c r="E75" s="6">
        <f t="shared" si="6"/>
        <v>0.72222222222222221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51</v>
      </c>
      <c r="D90" s="5">
        <v>41</v>
      </c>
      <c r="E90" s="6">
        <f>IF(C90&gt;0,(D90-C90)/C90,"-")</f>
        <v>-0.19607843137254902</v>
      </c>
    </row>
    <row r="91" spans="2:5" ht="29.25" thickBot="1" x14ac:dyDescent="0.25">
      <c r="B91" s="4" t="s">
        <v>52</v>
      </c>
      <c r="C91" s="5">
        <v>4</v>
      </c>
      <c r="D91" s="5">
        <v>8</v>
      </c>
      <c r="E91" s="6">
        <f t="shared" ref="E91:E93" si="7">IF(C91&gt;0,(D91-C91)/C91,"-")</f>
        <v>1</v>
      </c>
    </row>
    <row r="92" spans="2:5" ht="29.25" customHeight="1" thickBot="1" x14ac:dyDescent="0.25">
      <c r="B92" s="4" t="s">
        <v>53</v>
      </c>
      <c r="C92" s="5">
        <v>10</v>
      </c>
      <c r="D92" s="5">
        <v>9</v>
      </c>
      <c r="E92" s="6">
        <f t="shared" si="7"/>
        <v>-0.1</v>
      </c>
    </row>
    <row r="93" spans="2:5" ht="29.25" customHeight="1" thickBot="1" x14ac:dyDescent="0.25">
      <c r="B93" s="4" t="s">
        <v>54</v>
      </c>
      <c r="C93" s="6">
        <f>(C90+C91)/(C90+C91+C92)</f>
        <v>0.84615384615384615</v>
      </c>
      <c r="D93" s="6">
        <f>(D90+D91)/(D90+D91+D92)</f>
        <v>0.84482758620689657</v>
      </c>
      <c r="E93" s="6">
        <f t="shared" si="7"/>
        <v>-1.5673981191222199E-3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66</v>
      </c>
      <c r="D100" s="5">
        <v>61</v>
      </c>
      <c r="E100" s="6">
        <f>IF(C100&gt;0,(D100-C100)/C100,"-")</f>
        <v>-7.575757575757576E-2</v>
      </c>
    </row>
    <row r="101" spans="2:5" ht="20.100000000000001" customHeight="1" thickBot="1" x14ac:dyDescent="0.25">
      <c r="B101" s="4" t="s">
        <v>41</v>
      </c>
      <c r="C101" s="5">
        <v>49</v>
      </c>
      <c r="D101" s="5">
        <v>41</v>
      </c>
      <c r="E101" s="6">
        <f t="shared" ref="E101:E105" si="8">IF(C101&gt;0,(D101-C101)/C101,"-")</f>
        <v>-0.16326530612244897</v>
      </c>
    </row>
    <row r="102" spans="2:5" ht="20.100000000000001" customHeight="1" thickBot="1" x14ac:dyDescent="0.25">
      <c r="B102" s="4" t="s">
        <v>42</v>
      </c>
      <c r="C102" s="5">
        <v>7</v>
      </c>
      <c r="D102" s="5">
        <v>8</v>
      </c>
      <c r="E102" s="6">
        <f t="shared" si="8"/>
        <v>0.14285714285714285</v>
      </c>
    </row>
    <row r="103" spans="2:5" ht="20.100000000000001" customHeight="1" thickBot="1" x14ac:dyDescent="0.25">
      <c r="B103" s="4" t="s">
        <v>98</v>
      </c>
      <c r="C103" s="6">
        <f>(C101+C102)/C100</f>
        <v>0.84848484848484851</v>
      </c>
      <c r="D103" s="6">
        <f>(D101+D102)/D100</f>
        <v>0.80327868852459017</v>
      </c>
      <c r="E103" s="6">
        <f t="shared" si="8"/>
        <v>-5.3278688524590188E-2</v>
      </c>
    </row>
    <row r="104" spans="2:5" ht="20.100000000000001" customHeight="1" thickBot="1" x14ac:dyDescent="0.25">
      <c r="B104" s="4" t="s">
        <v>39</v>
      </c>
      <c r="C104" s="6">
        <v>0.85964912280701755</v>
      </c>
      <c r="D104" s="6">
        <v>0.78846153846153844</v>
      </c>
      <c r="E104" s="6">
        <f t="shared" si="8"/>
        <v>-8.2810047095761424E-2</v>
      </c>
    </row>
    <row r="105" spans="2:5" ht="20.100000000000001" customHeight="1" thickBot="1" x14ac:dyDescent="0.25">
      <c r="B105" s="4" t="s">
        <v>40</v>
      </c>
      <c r="C105" s="6">
        <v>0.77777777777777779</v>
      </c>
      <c r="D105" s="6">
        <v>0.88888888888888884</v>
      </c>
      <c r="E105" s="6">
        <f t="shared" si="8"/>
        <v>0.14285714285714277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64</v>
      </c>
      <c r="D112" s="5">
        <v>81</v>
      </c>
      <c r="E112" s="6">
        <f>IF(C112&gt;0,(D112-C112)/C112,"-")</f>
        <v>0.265625</v>
      </c>
    </row>
    <row r="113" spans="2:14" ht="15" thickBot="1" x14ac:dyDescent="0.25">
      <c r="B113" s="4" t="s">
        <v>56</v>
      </c>
      <c r="C113" s="5">
        <v>62</v>
      </c>
      <c r="D113" s="5">
        <v>71</v>
      </c>
      <c r="E113" s="6">
        <f t="shared" ref="E113:E114" si="9">IF(C113&gt;0,(D113-C113)/C113,"-")</f>
        <v>0.14516129032258066</v>
      </c>
    </row>
    <row r="114" spans="2:14" ht="15" thickBot="1" x14ac:dyDescent="0.25">
      <c r="B114" s="4" t="s">
        <v>57</v>
      </c>
      <c r="C114" s="5">
        <v>2</v>
      </c>
      <c r="D114" s="5">
        <v>10</v>
      </c>
      <c r="E114" s="6">
        <f t="shared" si="9"/>
        <v>4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1</v>
      </c>
      <c r="K132" s="6">
        <f t="shared" si="11"/>
        <v>0</v>
      </c>
      <c r="L132" s="6" t="str">
        <f t="shared" si="10"/>
        <v>-</v>
      </c>
      <c r="M132" s="6" t="str">
        <f t="shared" si="10"/>
        <v>-</v>
      </c>
      <c r="N132" s="6">
        <f t="shared" si="10"/>
        <v>0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0</v>
      </c>
      <c r="H143" s="10">
        <v>0</v>
      </c>
      <c r="I143" s="10">
        <v>2</v>
      </c>
      <c r="J143" s="10">
        <v>2</v>
      </c>
      <c r="K143" s="6">
        <f>IF(C143=0,"-",(G143-C143)/C143)</f>
        <v>-1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6</v>
      </c>
      <c r="D145" s="10">
        <v>0</v>
      </c>
      <c r="E145" s="10">
        <v>2</v>
      </c>
      <c r="F145" s="10">
        <v>8</v>
      </c>
      <c r="G145" s="10">
        <v>7</v>
      </c>
      <c r="H145" s="10">
        <v>0</v>
      </c>
      <c r="I145" s="10">
        <v>3</v>
      </c>
      <c r="J145" s="10">
        <v>10</v>
      </c>
      <c r="K145" s="6">
        <f t="shared" si="16"/>
        <v>0.16666666666666666</v>
      </c>
      <c r="L145" s="6" t="str">
        <f t="shared" si="15"/>
        <v>-</v>
      </c>
      <c r="M145" s="6">
        <f t="shared" si="15"/>
        <v>0.5</v>
      </c>
      <c r="N145" s="6">
        <f t="shared" si="15"/>
        <v>0.25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1</v>
      </c>
      <c r="H146" s="10">
        <v>0</v>
      </c>
      <c r="I146" s="10">
        <v>1</v>
      </c>
      <c r="J146" s="10">
        <v>2</v>
      </c>
      <c r="K146" s="6">
        <f t="shared" si="16"/>
        <v>0</v>
      </c>
      <c r="L146" s="6" t="str">
        <f t="shared" si="15"/>
        <v>-</v>
      </c>
      <c r="M146" s="6" t="str">
        <f t="shared" si="15"/>
        <v>-</v>
      </c>
      <c r="N146" s="6">
        <f t="shared" si="15"/>
        <v>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8</v>
      </c>
      <c r="D148" s="10">
        <v>0</v>
      </c>
      <c r="E148" s="10">
        <v>2</v>
      </c>
      <c r="F148" s="10">
        <v>10</v>
      </c>
      <c r="G148" s="10">
        <v>8</v>
      </c>
      <c r="H148" s="10">
        <v>0</v>
      </c>
      <c r="I148" s="10">
        <v>6</v>
      </c>
      <c r="J148" s="10">
        <v>14</v>
      </c>
      <c r="K148" s="6">
        <f t="shared" ref="K148" si="17">IF(C148=0,"-",(G148-C148)/C148)</f>
        <v>0</v>
      </c>
      <c r="L148" s="6" t="str">
        <f t="shared" ref="L148" si="18">IF(D148=0,"-",(H148-D148)/D148)</f>
        <v>-</v>
      </c>
      <c r="M148" s="6">
        <f t="shared" ref="M148" si="19">IF(E148=0,"-",(I148-E148)/E148)</f>
        <v>2</v>
      </c>
      <c r="N148" s="6">
        <f t="shared" ref="N148" si="20">IF(F148=0,"-",(J148-F148)/F148)</f>
        <v>0.4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0.14285714285714285</v>
      </c>
      <c r="D149" s="6" t="str">
        <f t="shared" si="21"/>
        <v>-</v>
      </c>
      <c r="E149" s="6" t="str">
        <f t="shared" si="21"/>
        <v>-</v>
      </c>
      <c r="F149" s="6">
        <f t="shared" si="21"/>
        <v>0.1111111111111111</v>
      </c>
      <c r="G149" s="6" t="str">
        <f t="shared" si="21"/>
        <v>-</v>
      </c>
      <c r="H149" s="6" t="str">
        <f t="shared" si="21"/>
        <v>-</v>
      </c>
      <c r="I149" s="6">
        <f t="shared" si="21"/>
        <v>0.4</v>
      </c>
      <c r="J149" s="6">
        <f t="shared" si="21"/>
        <v>0.16666666666666666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0.5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</v>
      </c>
      <c r="D157" s="19">
        <v>8</v>
      </c>
      <c r="E157" s="18">
        <f>IF(C157=0,"-",(D157-C157)/C157)</f>
        <v>0.14285714285714285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0.875</v>
      </c>
      <c r="D160" s="18">
        <f>IF(D157=0,"-",D157/(D157+D158+D159))</f>
        <v>1</v>
      </c>
      <c r="E160" s="18">
        <f>IF(OR(C160="-",D160="-"),"-",(D160-C160)/C160)</f>
        <v>0.14285714285714285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4</v>
      </c>
      <c r="E178" s="6">
        <f>IF(C178=0,"-",(D178-C178)/C178)</f>
        <v>3</v>
      </c>
      <c r="H178" s="13"/>
    </row>
    <row r="179" spans="2:8" ht="15" thickBot="1" x14ac:dyDescent="0.25">
      <c r="B179" s="4" t="s">
        <v>43</v>
      </c>
      <c r="C179" s="5">
        <v>1</v>
      </c>
      <c r="D179" s="5">
        <v>4</v>
      </c>
      <c r="E179" s="6">
        <f t="shared" ref="E179:E185" si="26">IF(C179=0,"-",(D179-C179)/C179)</f>
        <v>3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9</v>
      </c>
      <c r="D182" s="5">
        <v>14</v>
      </c>
      <c r="E182" s="6">
        <f t="shared" si="26"/>
        <v>0.55555555555555558</v>
      </c>
      <c r="H182" s="13"/>
    </row>
    <row r="183" spans="2:8" ht="15" thickBot="1" x14ac:dyDescent="0.25">
      <c r="B183" s="4" t="s">
        <v>47</v>
      </c>
      <c r="C183" s="5">
        <v>7</v>
      </c>
      <c r="D183" s="5">
        <v>8</v>
      </c>
      <c r="E183" s="6">
        <f t="shared" si="26"/>
        <v>0.14285714285714285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6</v>
      </c>
      <c r="E185" s="6">
        <f t="shared" si="26"/>
        <v>2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7</v>
      </c>
      <c r="E221" s="6">
        <f t="shared" ref="E221:E223" si="30">IF(C221=0,"-",(D221-C221)/C221)</f>
        <v>2.5</v>
      </c>
    </row>
    <row r="222" spans="2:5" ht="15" thickBot="1" x14ac:dyDescent="0.25">
      <c r="B222" s="16" t="s">
        <v>92</v>
      </c>
      <c r="C222" s="5">
        <v>0</v>
      </c>
      <c r="D222" s="5">
        <v>2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2</v>
      </c>
      <c r="D223" s="5">
        <v>5</v>
      </c>
      <c r="E223" s="6">
        <f t="shared" si="30"/>
        <v>1.5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1620</v>
      </c>
      <c r="D14" s="5">
        <v>1854</v>
      </c>
      <c r="E14" s="6">
        <f>IF(C14&gt;0,(D14-C14)/C14)</f>
        <v>0.14444444444444443</v>
      </c>
    </row>
    <row r="15" spans="1:5" ht="20.100000000000001" customHeight="1" thickBot="1" x14ac:dyDescent="0.25">
      <c r="B15" s="4" t="s">
        <v>17</v>
      </c>
      <c r="C15" s="5">
        <v>1597</v>
      </c>
      <c r="D15" s="5">
        <v>1854</v>
      </c>
      <c r="E15" s="6">
        <f t="shared" ref="E15:E25" si="0">IF(C15&gt;0,(D15-C15)/C15)</f>
        <v>0.16092673763306198</v>
      </c>
    </row>
    <row r="16" spans="1:5" ht="20.100000000000001" customHeight="1" thickBot="1" x14ac:dyDescent="0.25">
      <c r="B16" s="4" t="s">
        <v>18</v>
      </c>
      <c r="C16" s="5">
        <v>1286</v>
      </c>
      <c r="D16" s="5">
        <v>1483</v>
      </c>
      <c r="E16" s="6">
        <f t="shared" si="0"/>
        <v>0.15318818040435458</v>
      </c>
    </row>
    <row r="17" spans="2:5" ht="20.100000000000001" customHeight="1" thickBot="1" x14ac:dyDescent="0.25">
      <c r="B17" s="4" t="s">
        <v>19</v>
      </c>
      <c r="C17" s="5">
        <v>311</v>
      </c>
      <c r="D17" s="5">
        <v>371</v>
      </c>
      <c r="E17" s="6">
        <f t="shared" si="0"/>
        <v>0.19292604501607716</v>
      </c>
    </row>
    <row r="18" spans="2:5" ht="20.100000000000001" customHeight="1" thickBot="1" x14ac:dyDescent="0.25">
      <c r="B18" s="4" t="s">
        <v>100</v>
      </c>
      <c r="C18" s="5">
        <v>16</v>
      </c>
      <c r="D18" s="5">
        <v>20</v>
      </c>
      <c r="E18" s="6">
        <f>IF(C18=0,"-",(D18-C18)/C18)</f>
        <v>0.25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0.19474013775829679</v>
      </c>
      <c r="D20" s="6">
        <f>D17/D15</f>
        <v>0.20010787486515641</v>
      </c>
      <c r="E20" s="6">
        <f t="shared" si="0"/>
        <v>2.7563588937796805E-2</v>
      </c>
    </row>
    <row r="21" spans="2:5" ht="30" customHeight="1" thickBot="1" x14ac:dyDescent="0.25">
      <c r="B21" s="4" t="s">
        <v>23</v>
      </c>
      <c r="C21" s="5">
        <v>131</v>
      </c>
      <c r="D21" s="5">
        <v>80</v>
      </c>
      <c r="E21" s="6">
        <f t="shared" si="0"/>
        <v>-0.38931297709923662</v>
      </c>
    </row>
    <row r="22" spans="2:5" ht="20.100000000000001" customHeight="1" thickBot="1" x14ac:dyDescent="0.25">
      <c r="B22" s="4" t="s">
        <v>24</v>
      </c>
      <c r="C22" s="5">
        <v>105</v>
      </c>
      <c r="D22" s="5">
        <v>61</v>
      </c>
      <c r="E22" s="6">
        <f t="shared" si="0"/>
        <v>-0.41904761904761906</v>
      </c>
    </row>
    <row r="23" spans="2:5" ht="20.100000000000001" customHeight="1" thickBot="1" x14ac:dyDescent="0.25">
      <c r="B23" s="4" t="s">
        <v>25</v>
      </c>
      <c r="C23" s="5">
        <v>26</v>
      </c>
      <c r="D23" s="5">
        <v>19</v>
      </c>
      <c r="E23" s="6">
        <f t="shared" si="0"/>
        <v>-0.26923076923076922</v>
      </c>
    </row>
    <row r="24" spans="2:5" ht="20.100000000000001" customHeight="1" thickBot="1" x14ac:dyDescent="0.25">
      <c r="B24" s="4" t="s">
        <v>21</v>
      </c>
      <c r="C24" s="6">
        <f>C23/C21</f>
        <v>0.19847328244274809</v>
      </c>
      <c r="D24" s="6">
        <f t="shared" ref="D24" si="1">D23/D21</f>
        <v>0.23749999999999999</v>
      </c>
      <c r="E24" s="6">
        <f t="shared" si="0"/>
        <v>0.19663461538461535</v>
      </c>
    </row>
    <row r="25" spans="2:5" ht="20.100000000000001" customHeight="1" thickBot="1" x14ac:dyDescent="0.25">
      <c r="B25" s="7" t="s">
        <v>26</v>
      </c>
      <c r="C25" s="6">
        <v>0.11420651856767719</v>
      </c>
      <c r="D25" s="6">
        <v>0.13289446144053582</v>
      </c>
      <c r="E25" s="6">
        <f t="shared" si="0"/>
        <v>0.16363289160052993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437</v>
      </c>
      <c r="D34" s="5">
        <v>492</v>
      </c>
      <c r="E34" s="6">
        <f>IF(C34&gt;0,(D34-C34)/C34,"-")</f>
        <v>0.12585812356979406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296</v>
      </c>
      <c r="D36" s="5">
        <v>304</v>
      </c>
      <c r="E36" s="6">
        <f t="shared" si="2"/>
        <v>2.7027027027027029E-2</v>
      </c>
    </row>
    <row r="37" spans="2:5" ht="20.100000000000001" customHeight="1" thickBot="1" x14ac:dyDescent="0.25">
      <c r="B37" s="4" t="s">
        <v>30</v>
      </c>
      <c r="C37" s="5">
        <v>140</v>
      </c>
      <c r="D37" s="5">
        <v>188</v>
      </c>
      <c r="E37" s="6">
        <f t="shared" si="2"/>
        <v>0.34285714285714286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206</v>
      </c>
      <c r="D44" s="5">
        <v>203</v>
      </c>
      <c r="E44" s="6">
        <f>IF(C44&gt;0,(D44-C44)/C44,"-")</f>
        <v>-1.4563106796116505E-2</v>
      </c>
    </row>
    <row r="45" spans="2:5" ht="20.100000000000001" customHeight="1" thickBot="1" x14ac:dyDescent="0.25">
      <c r="B45" s="4" t="s">
        <v>34</v>
      </c>
      <c r="C45" s="5">
        <v>24</v>
      </c>
      <c r="D45" s="5">
        <v>36</v>
      </c>
      <c r="E45" s="6">
        <f t="shared" ref="E45:E51" si="3">IF(C45&gt;0,(D45-C45)/C45,"-")</f>
        <v>0.5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13</v>
      </c>
      <c r="E46" s="6">
        <f t="shared" si="3"/>
        <v>-0.1875</v>
      </c>
    </row>
    <row r="47" spans="2:5" ht="20.100000000000001" customHeight="1" thickBot="1" x14ac:dyDescent="0.25">
      <c r="B47" s="4" t="s">
        <v>32</v>
      </c>
      <c r="C47" s="5">
        <v>560</v>
      </c>
      <c r="D47" s="5">
        <v>597</v>
      </c>
      <c r="E47" s="6">
        <f t="shared" si="3"/>
        <v>6.6071428571428573E-2</v>
      </c>
    </row>
    <row r="48" spans="2:5" ht="20.100000000000001" customHeight="1" thickBot="1" x14ac:dyDescent="0.25">
      <c r="B48" s="4" t="s">
        <v>35</v>
      </c>
      <c r="C48" s="5">
        <v>345</v>
      </c>
      <c r="D48" s="5">
        <v>352</v>
      </c>
      <c r="E48" s="6">
        <f t="shared" si="3"/>
        <v>2.0289855072463767E-2</v>
      </c>
    </row>
    <row r="49" spans="2:5" ht="20.100000000000001" customHeight="1" thickBot="1" x14ac:dyDescent="0.25">
      <c r="B49" s="4" t="s">
        <v>67</v>
      </c>
      <c r="C49" s="5">
        <v>157</v>
      </c>
      <c r="D49" s="5">
        <v>110</v>
      </c>
      <c r="E49" s="6">
        <f t="shared" si="3"/>
        <v>-0.29936305732484075</v>
      </c>
    </row>
    <row r="50" spans="2:5" ht="20.100000000000001" customHeight="1" collapsed="1" thickBot="1" x14ac:dyDescent="0.25">
      <c r="B50" s="4" t="s">
        <v>36</v>
      </c>
      <c r="C50" s="6">
        <f>C44/(C44+C45)</f>
        <v>0.89565217391304353</v>
      </c>
      <c r="D50" s="6">
        <f>D44/(D44+D45)</f>
        <v>0.84937238493723854</v>
      </c>
      <c r="E50" s="6">
        <f t="shared" si="3"/>
        <v>-5.1671609050656042E-2</v>
      </c>
    </row>
    <row r="51" spans="2:5" ht="20.100000000000001" customHeight="1" thickBot="1" x14ac:dyDescent="0.25">
      <c r="B51" s="4" t="s">
        <v>37</v>
      </c>
      <c r="C51" s="6">
        <f>C47/(C46+C47)</f>
        <v>0.97222222222222221</v>
      </c>
      <c r="D51" s="6">
        <f t="shared" ref="D51" si="4">D47/(D46+D47)</f>
        <v>0.97868852459016398</v>
      </c>
      <c r="E51" s="6">
        <f t="shared" si="3"/>
        <v>6.6510538641686755E-3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241</v>
      </c>
      <c r="D58" s="5">
        <v>239</v>
      </c>
      <c r="E58" s="6">
        <f>IF(C58&gt;0,(D58-C58)/C58,"-")</f>
        <v>-8.2987551867219917E-3</v>
      </c>
    </row>
    <row r="59" spans="2:5" ht="20.100000000000001" customHeight="1" thickBot="1" x14ac:dyDescent="0.25">
      <c r="B59" s="4" t="s">
        <v>41</v>
      </c>
      <c r="C59" s="5">
        <v>184</v>
      </c>
      <c r="D59" s="5">
        <v>170</v>
      </c>
      <c r="E59" s="6">
        <f t="shared" ref="E59:E63" si="5">IF(C59&gt;0,(D59-C59)/C59,"-")</f>
        <v>-7.6086956521739135E-2</v>
      </c>
    </row>
    <row r="60" spans="2:5" ht="20.100000000000001" customHeight="1" thickBot="1" x14ac:dyDescent="0.25">
      <c r="B60" s="4" t="s">
        <v>42</v>
      </c>
      <c r="C60" s="5">
        <v>32</v>
      </c>
      <c r="D60" s="5">
        <v>33</v>
      </c>
      <c r="E60" s="6">
        <f t="shared" si="5"/>
        <v>3.125E-2</v>
      </c>
    </row>
    <row r="61" spans="2:5" ht="20.100000000000001" customHeight="1" collapsed="1" thickBot="1" x14ac:dyDescent="0.25">
      <c r="B61" s="4" t="s">
        <v>98</v>
      </c>
      <c r="C61" s="6">
        <f>(C59+C60)/C58</f>
        <v>0.89626556016597514</v>
      </c>
      <c r="D61" s="6">
        <f>(D59+D60)/D58</f>
        <v>0.84937238493723854</v>
      </c>
      <c r="E61" s="6">
        <f t="shared" si="5"/>
        <v>-5.232062606539592E-2</v>
      </c>
    </row>
    <row r="62" spans="2:5" ht="20.100000000000001" customHeight="1" thickBot="1" x14ac:dyDescent="0.25">
      <c r="B62" s="4" t="s">
        <v>39</v>
      </c>
      <c r="C62" s="6">
        <v>0.88888888888888884</v>
      </c>
      <c r="D62" s="6">
        <v>0.84158415841584155</v>
      </c>
      <c r="E62" s="6">
        <f t="shared" si="5"/>
        <v>-5.3217821782178196E-2</v>
      </c>
    </row>
    <row r="63" spans="2:5" ht="20.100000000000001" customHeight="1" thickBot="1" x14ac:dyDescent="0.25">
      <c r="B63" s="4" t="s">
        <v>40</v>
      </c>
      <c r="C63" s="6">
        <v>0.94117647058823528</v>
      </c>
      <c r="D63" s="6">
        <v>0.89189189189189189</v>
      </c>
      <c r="E63" s="6">
        <f t="shared" si="5"/>
        <v>-5.2364864864864857E-2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1961</v>
      </c>
      <c r="D70" s="5">
        <v>2200</v>
      </c>
      <c r="E70" s="6">
        <f>IF(C70&gt;0,(D70-C70)/C70,"-")</f>
        <v>0.12187659357470679</v>
      </c>
    </row>
    <row r="71" spans="2:10" ht="20.100000000000001" customHeight="1" thickBot="1" x14ac:dyDescent="0.25">
      <c r="B71" s="4" t="s">
        <v>45</v>
      </c>
      <c r="C71" s="5">
        <v>592</v>
      </c>
      <c r="D71" s="5">
        <v>652</v>
      </c>
      <c r="E71" s="6">
        <f t="shared" ref="E71:E77" si="6">IF(C71&gt;0,(D71-C71)/C71,"-")</f>
        <v>0.10135135135135136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2</v>
      </c>
      <c r="E72" s="6">
        <f t="shared" si="6"/>
        <v>0</v>
      </c>
    </row>
    <row r="73" spans="2:10" ht="20.100000000000001" customHeight="1" thickBot="1" x14ac:dyDescent="0.25">
      <c r="B73" s="4" t="s">
        <v>46</v>
      </c>
      <c r="C73" s="5">
        <v>936</v>
      </c>
      <c r="D73" s="5">
        <v>1088</v>
      </c>
      <c r="E73" s="6">
        <f t="shared" si="6"/>
        <v>0.1623931623931624</v>
      </c>
    </row>
    <row r="74" spans="2:10" ht="20.100000000000001" customHeight="1" thickBot="1" x14ac:dyDescent="0.25">
      <c r="B74" s="4" t="s">
        <v>47</v>
      </c>
      <c r="C74" s="5">
        <v>356</v>
      </c>
      <c r="D74" s="5">
        <v>376</v>
      </c>
      <c r="E74" s="6">
        <f t="shared" si="6"/>
        <v>5.6179775280898875E-2</v>
      </c>
    </row>
    <row r="75" spans="2:10" ht="20.100000000000001" customHeight="1" thickBot="1" x14ac:dyDescent="0.25">
      <c r="B75" s="4" t="s">
        <v>48</v>
      </c>
      <c r="C75" s="5">
        <v>74</v>
      </c>
      <c r="D75" s="5">
        <v>81</v>
      </c>
      <c r="E75" s="6">
        <f t="shared" si="6"/>
        <v>9.45945945945946E-2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1</v>
      </c>
      <c r="D77" s="5">
        <v>1</v>
      </c>
      <c r="E77" s="6">
        <f t="shared" si="6"/>
        <v>0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95</v>
      </c>
      <c r="D90" s="5">
        <v>103</v>
      </c>
      <c r="E90" s="6">
        <f>IF(C90&gt;0,(D90-C90)/C90,"-")</f>
        <v>8.4210526315789472E-2</v>
      </c>
    </row>
    <row r="91" spans="2:5" ht="29.25" thickBot="1" x14ac:dyDescent="0.25">
      <c r="B91" s="4" t="s">
        <v>52</v>
      </c>
      <c r="C91" s="5">
        <v>84</v>
      </c>
      <c r="D91" s="5">
        <v>65</v>
      </c>
      <c r="E91" s="6">
        <f t="shared" ref="E91:E93" si="7">IF(C91&gt;0,(D91-C91)/C91,"-")</f>
        <v>-0.22619047619047619</v>
      </c>
    </row>
    <row r="92" spans="2:5" ht="29.25" customHeight="1" thickBot="1" x14ac:dyDescent="0.25">
      <c r="B92" s="4" t="s">
        <v>53</v>
      </c>
      <c r="C92" s="5">
        <v>65</v>
      </c>
      <c r="D92" s="5">
        <v>64</v>
      </c>
      <c r="E92" s="6">
        <f t="shared" si="7"/>
        <v>-1.5384615384615385E-2</v>
      </c>
    </row>
    <row r="93" spans="2:5" ht="29.25" customHeight="1" thickBot="1" x14ac:dyDescent="0.25">
      <c r="B93" s="4" t="s">
        <v>54</v>
      </c>
      <c r="C93" s="6">
        <f>(C90+C91)/(C90+C91+C92)</f>
        <v>0.73360655737704916</v>
      </c>
      <c r="D93" s="6">
        <f>(D90+D91)/(D90+D91+D92)</f>
        <v>0.72413793103448276</v>
      </c>
      <c r="E93" s="6">
        <f t="shared" si="7"/>
        <v>-1.2906954344056991E-2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244</v>
      </c>
      <c r="D100" s="5">
        <v>232</v>
      </c>
      <c r="E100" s="6">
        <f>IF(C100&gt;0,(D100-C100)/C100,"-")</f>
        <v>-4.9180327868852458E-2</v>
      </c>
    </row>
    <row r="101" spans="2:5" ht="20.100000000000001" customHeight="1" thickBot="1" x14ac:dyDescent="0.25">
      <c r="B101" s="4" t="s">
        <v>41</v>
      </c>
      <c r="C101" s="5">
        <v>157</v>
      </c>
      <c r="D101" s="5">
        <v>150</v>
      </c>
      <c r="E101" s="6">
        <f t="shared" ref="E101:E105" si="8">IF(C101&gt;0,(D101-C101)/C101,"-")</f>
        <v>-4.4585987261146494E-2</v>
      </c>
    </row>
    <row r="102" spans="2:5" ht="20.100000000000001" customHeight="1" thickBot="1" x14ac:dyDescent="0.25">
      <c r="B102" s="4" t="s">
        <v>42</v>
      </c>
      <c r="C102" s="5">
        <v>22</v>
      </c>
      <c r="D102" s="5">
        <v>18</v>
      </c>
      <c r="E102" s="6">
        <f t="shared" si="8"/>
        <v>-0.18181818181818182</v>
      </c>
    </row>
    <row r="103" spans="2:5" ht="20.100000000000001" customHeight="1" thickBot="1" x14ac:dyDescent="0.25">
      <c r="B103" s="4" t="s">
        <v>98</v>
      </c>
      <c r="C103" s="6">
        <f>(C101+C102)/C100</f>
        <v>0.73360655737704916</v>
      </c>
      <c r="D103" s="6">
        <f>(D101+D102)/D100</f>
        <v>0.72413793103448276</v>
      </c>
      <c r="E103" s="6">
        <f t="shared" si="8"/>
        <v>-1.2906954344056991E-2</v>
      </c>
    </row>
    <row r="104" spans="2:5" ht="20.100000000000001" customHeight="1" thickBot="1" x14ac:dyDescent="0.25">
      <c r="B104" s="4" t="s">
        <v>39</v>
      </c>
      <c r="C104" s="6">
        <v>0.73708920187793425</v>
      </c>
      <c r="D104" s="6">
        <v>0.74257425742574257</v>
      </c>
      <c r="E104" s="6">
        <f t="shared" si="8"/>
        <v>7.4415084820584152E-3</v>
      </c>
    </row>
    <row r="105" spans="2:5" ht="20.100000000000001" customHeight="1" thickBot="1" x14ac:dyDescent="0.25">
      <c r="B105" s="4" t="s">
        <v>40</v>
      </c>
      <c r="C105" s="6">
        <v>0.70967741935483875</v>
      </c>
      <c r="D105" s="6">
        <v>0.6</v>
      </c>
      <c r="E105" s="6">
        <f t="shared" si="8"/>
        <v>-0.15454545454545462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262</v>
      </c>
      <c r="D112" s="5">
        <v>271</v>
      </c>
      <c r="E112" s="6">
        <f>IF(C112&gt;0,(D112-C112)/C112,"-")</f>
        <v>3.4351145038167941E-2</v>
      </c>
    </row>
    <row r="113" spans="2:14" ht="15" thickBot="1" x14ac:dyDescent="0.25">
      <c r="B113" s="4" t="s">
        <v>56</v>
      </c>
      <c r="C113" s="5">
        <v>182</v>
      </c>
      <c r="D113" s="5">
        <v>140</v>
      </c>
      <c r="E113" s="6">
        <f t="shared" ref="E113:E114" si="9">IF(C113&gt;0,(D113-C113)/C113,"-")</f>
        <v>-0.23076923076923078</v>
      </c>
    </row>
    <row r="114" spans="2:14" ht="15" thickBot="1" x14ac:dyDescent="0.25">
      <c r="B114" s="4" t="s">
        <v>57</v>
      </c>
      <c r="C114" s="5">
        <v>80</v>
      </c>
      <c r="D114" s="5">
        <v>131</v>
      </c>
      <c r="E114" s="6">
        <f t="shared" si="9"/>
        <v>0.63749999999999996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1</v>
      </c>
      <c r="E128" s="10">
        <v>0</v>
      </c>
      <c r="F128" s="10">
        <v>4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1</v>
      </c>
      <c r="E133" s="10">
        <v>0</v>
      </c>
      <c r="F133" s="10">
        <v>4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>
        <f t="shared" si="10"/>
        <v>-1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7</v>
      </c>
      <c r="H143" s="10">
        <v>0</v>
      </c>
      <c r="I143" s="10">
        <v>0</v>
      </c>
      <c r="J143" s="10">
        <v>7</v>
      </c>
      <c r="K143" s="6">
        <f>IF(C143=0,"-",(G143-C143)/C143)</f>
        <v>1.3333333333333333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1.3333333333333333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31</v>
      </c>
      <c r="D145" s="10">
        <v>0</v>
      </c>
      <c r="E145" s="10">
        <v>6</v>
      </c>
      <c r="F145" s="10">
        <v>37</v>
      </c>
      <c r="G145" s="10">
        <v>26</v>
      </c>
      <c r="H145" s="10">
        <v>0</v>
      </c>
      <c r="I145" s="10">
        <v>2</v>
      </c>
      <c r="J145" s="10">
        <v>28</v>
      </c>
      <c r="K145" s="6">
        <f t="shared" si="16"/>
        <v>-0.16129032258064516</v>
      </c>
      <c r="L145" s="6" t="str">
        <f t="shared" si="15"/>
        <v>-</v>
      </c>
      <c r="M145" s="6">
        <f t="shared" si="15"/>
        <v>-0.66666666666666663</v>
      </c>
      <c r="N145" s="6">
        <f t="shared" si="15"/>
        <v>-0.24324324324324326</v>
      </c>
    </row>
    <row r="146" spans="2:14" ht="15" thickBot="1" x14ac:dyDescent="0.25">
      <c r="B146" s="4" t="s">
        <v>74</v>
      </c>
      <c r="C146" s="10">
        <v>10</v>
      </c>
      <c r="D146" s="10">
        <v>0</v>
      </c>
      <c r="E146" s="10">
        <v>4</v>
      </c>
      <c r="F146" s="10">
        <v>14</v>
      </c>
      <c r="G146" s="10">
        <v>3</v>
      </c>
      <c r="H146" s="10">
        <v>0</v>
      </c>
      <c r="I146" s="10">
        <v>1</v>
      </c>
      <c r="J146" s="10">
        <v>4</v>
      </c>
      <c r="K146" s="6">
        <f t="shared" si="16"/>
        <v>-0.7</v>
      </c>
      <c r="L146" s="6" t="str">
        <f t="shared" si="15"/>
        <v>-</v>
      </c>
      <c r="M146" s="6">
        <f t="shared" si="15"/>
        <v>-0.75</v>
      </c>
      <c r="N146" s="6">
        <f t="shared" si="15"/>
        <v>-0.7142857142857143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44</v>
      </c>
      <c r="D148" s="10">
        <v>0</v>
      </c>
      <c r="E148" s="10">
        <v>11</v>
      </c>
      <c r="F148" s="10">
        <v>55</v>
      </c>
      <c r="G148" s="10">
        <v>36</v>
      </c>
      <c r="H148" s="10">
        <v>0</v>
      </c>
      <c r="I148" s="10">
        <v>3</v>
      </c>
      <c r="J148" s="10">
        <v>39</v>
      </c>
      <c r="K148" s="6">
        <f t="shared" ref="K148" si="17">IF(C148=0,"-",(G148-C148)/C148)</f>
        <v>-0.18181818181818182</v>
      </c>
      <c r="L148" s="6" t="str">
        <f t="shared" ref="L148" si="18">IF(D148=0,"-",(H148-D148)/D148)</f>
        <v>-</v>
      </c>
      <c r="M148" s="6">
        <f t="shared" ref="M148" si="19">IF(E148=0,"-",(I148-E148)/E148)</f>
        <v>-0.72727272727272729</v>
      </c>
      <c r="N148" s="6">
        <f t="shared" ref="N148" si="20">IF(F148=0,"-",(J148-F148)/F148)</f>
        <v>-0.29090909090909089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8.8235294117647065E-2</v>
      </c>
      <c r="D149" s="6" t="str">
        <f t="shared" si="21"/>
        <v>-</v>
      </c>
      <c r="E149" s="6" t="str">
        <f t="shared" si="21"/>
        <v>-</v>
      </c>
      <c r="F149" s="6">
        <f t="shared" si="21"/>
        <v>7.4999999999999997E-2</v>
      </c>
      <c r="G149" s="6">
        <f t="shared" si="21"/>
        <v>0.21212121212121213</v>
      </c>
      <c r="H149" s="6" t="str">
        <f t="shared" si="21"/>
        <v>-</v>
      </c>
      <c r="I149" s="6" t="str">
        <f t="shared" si="21"/>
        <v>-</v>
      </c>
      <c r="J149" s="6">
        <f t="shared" si="21"/>
        <v>0.2</v>
      </c>
      <c r="K149" s="6">
        <f>IF(OR(C149="-",G149="-"),"-",(G149-C149)/C149)</f>
        <v>1.404040404040404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1.6666666666666667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0.2</v>
      </c>
      <c r="F150" s="6">
        <f t="shared" si="21"/>
        <v>6.6666666666666666E-2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35</v>
      </c>
      <c r="D157" s="19">
        <v>27</v>
      </c>
      <c r="E157" s="18">
        <f>IF(C157=0,"-",(D157-C157)/C157)</f>
        <v>-0.22857142857142856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6</v>
      </c>
      <c r="E158" s="18">
        <f t="shared" ref="E158:E159" si="23">IF(C158=0,"-",(D158-C158)/C158)</f>
        <v>-0.25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0.81395348837209303</v>
      </c>
      <c r="D160" s="18">
        <f>IF(D157=0,"-",D157/(D157+D158+D159))</f>
        <v>0.81818181818181823</v>
      </c>
      <c r="E160" s="18">
        <f>IF(OR(C160="-",D160="-"),"-",(D160-C160)/C160)</f>
        <v>5.1948051948052538E-3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1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70</v>
      </c>
      <c r="D182" s="5">
        <v>53</v>
      </c>
      <c r="E182" s="6">
        <f t="shared" si="26"/>
        <v>-0.24285714285714285</v>
      </c>
      <c r="H182" s="13"/>
    </row>
    <row r="183" spans="2:8" ht="15" thickBot="1" x14ac:dyDescent="0.25">
      <c r="B183" s="4" t="s">
        <v>47</v>
      </c>
      <c r="C183" s="5">
        <v>59</v>
      </c>
      <c r="D183" s="5">
        <v>46</v>
      </c>
      <c r="E183" s="6">
        <f t="shared" si="26"/>
        <v>-0.22033898305084745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11</v>
      </c>
      <c r="D185" s="5">
        <v>7</v>
      </c>
      <c r="E185" s="6">
        <f t="shared" si="26"/>
        <v>-0.36363636363636365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4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4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0</v>
      </c>
      <c r="D200" s="5">
        <v>2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4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3</v>
      </c>
      <c r="E209" s="6">
        <f t="shared" si="28"/>
        <v>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2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2</v>
      </c>
      <c r="D222" s="5">
        <v>4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11</v>
      </c>
      <c r="D223" s="5">
        <v>14</v>
      </c>
      <c r="E223" s="6">
        <f t="shared" si="30"/>
        <v>0.27272727272727271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6964</v>
      </c>
      <c r="D14" s="5">
        <v>7821</v>
      </c>
      <c r="E14" s="6">
        <f>IF(C14&gt;0,(D14-C14)/C14)</f>
        <v>0.12306145893164848</v>
      </c>
    </row>
    <row r="15" spans="1:5" ht="20.100000000000001" customHeight="1" thickBot="1" x14ac:dyDescent="0.25">
      <c r="B15" s="4" t="s">
        <v>17</v>
      </c>
      <c r="C15" s="5">
        <v>6767</v>
      </c>
      <c r="D15" s="5">
        <v>7387</v>
      </c>
      <c r="E15" s="6">
        <f t="shared" ref="E15:E25" si="0">IF(C15&gt;0,(D15-C15)/C15)</f>
        <v>9.1621102408748337E-2</v>
      </c>
    </row>
    <row r="16" spans="1:5" ht="20.100000000000001" customHeight="1" thickBot="1" x14ac:dyDescent="0.25">
      <c r="B16" s="4" t="s">
        <v>18</v>
      </c>
      <c r="C16" s="5">
        <v>3902</v>
      </c>
      <c r="D16" s="5">
        <v>4064</v>
      </c>
      <c r="E16" s="6">
        <f t="shared" si="0"/>
        <v>4.1517170681701694E-2</v>
      </c>
    </row>
    <row r="17" spans="2:5" ht="20.100000000000001" customHeight="1" thickBot="1" x14ac:dyDescent="0.25">
      <c r="B17" s="4" t="s">
        <v>19</v>
      </c>
      <c r="C17" s="5">
        <v>2865</v>
      </c>
      <c r="D17" s="5">
        <v>3323</v>
      </c>
      <c r="E17" s="6">
        <f t="shared" si="0"/>
        <v>0.15986038394415358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8</v>
      </c>
      <c r="E18" s="6">
        <f>IF(C18=0,"-",(D18-C18)/C18)</f>
        <v>1.6666666666666667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5</v>
      </c>
      <c r="E19" s="6">
        <f>IF(C19=0,"-",(D19-C19)/C19)</f>
        <v>4</v>
      </c>
    </row>
    <row r="20" spans="2:5" ht="20.100000000000001" customHeight="1" thickBot="1" x14ac:dyDescent="0.25">
      <c r="B20" s="4" t="s">
        <v>20</v>
      </c>
      <c r="C20" s="6">
        <f>C17/C15</f>
        <v>0.4233781587113935</v>
      </c>
      <c r="D20" s="6">
        <f>D17/D15</f>
        <v>0.44984432110464329</v>
      </c>
      <c r="E20" s="6">
        <f t="shared" si="0"/>
        <v>6.2511874664963801E-2</v>
      </c>
    </row>
    <row r="21" spans="2:5" ht="30" customHeight="1" thickBot="1" x14ac:dyDescent="0.25">
      <c r="B21" s="4" t="s">
        <v>23</v>
      </c>
      <c r="C21" s="5">
        <v>719</v>
      </c>
      <c r="D21" s="5">
        <v>710</v>
      </c>
      <c r="E21" s="6">
        <f t="shared" si="0"/>
        <v>-1.2517385257301807E-2</v>
      </c>
    </row>
    <row r="22" spans="2:5" ht="20.100000000000001" customHeight="1" thickBot="1" x14ac:dyDescent="0.25">
      <c r="B22" s="4" t="s">
        <v>24</v>
      </c>
      <c r="C22" s="5">
        <v>370</v>
      </c>
      <c r="D22" s="5">
        <v>302</v>
      </c>
      <c r="E22" s="6">
        <f t="shared" si="0"/>
        <v>-0.18378378378378379</v>
      </c>
    </row>
    <row r="23" spans="2:5" ht="20.100000000000001" customHeight="1" thickBot="1" x14ac:dyDescent="0.25">
      <c r="B23" s="4" t="s">
        <v>25</v>
      </c>
      <c r="C23" s="5">
        <v>349</v>
      </c>
      <c r="D23" s="5">
        <v>408</v>
      </c>
      <c r="E23" s="6">
        <f t="shared" si="0"/>
        <v>0.16905444126074498</v>
      </c>
    </row>
    <row r="24" spans="2:5" ht="20.100000000000001" customHeight="1" thickBot="1" x14ac:dyDescent="0.25">
      <c r="B24" s="4" t="s">
        <v>21</v>
      </c>
      <c r="C24" s="6">
        <f>C23/C21</f>
        <v>0.48539638386648121</v>
      </c>
      <c r="D24" s="6">
        <f t="shared" ref="D24" si="1">D23/D21</f>
        <v>0.57464788732394367</v>
      </c>
      <c r="E24" s="6">
        <f t="shared" si="0"/>
        <v>0.18387344122038829</v>
      </c>
    </row>
    <row r="25" spans="2:5" ht="20.100000000000001" customHeight="1" thickBot="1" x14ac:dyDescent="0.25">
      <c r="B25" s="7" t="s">
        <v>26</v>
      </c>
      <c r="C25" s="6">
        <v>0.19215964783699002</v>
      </c>
      <c r="D25" s="6">
        <v>0.21002388534805483</v>
      </c>
      <c r="E25" s="6">
        <f t="shared" si="0"/>
        <v>9.2965602883593582E-2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1377</v>
      </c>
      <c r="D34" s="5">
        <v>1490</v>
      </c>
      <c r="E34" s="6">
        <f>IF(C34&gt;0,(D34-C34)/C34,"-")</f>
        <v>8.2062454611474225E-2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733</v>
      </c>
      <c r="D36" s="5">
        <v>647</v>
      </c>
      <c r="E36" s="6">
        <f t="shared" si="2"/>
        <v>-0.11732605729877217</v>
      </c>
    </row>
    <row r="37" spans="2:5" ht="20.100000000000001" customHeight="1" thickBot="1" x14ac:dyDescent="0.25">
      <c r="B37" s="4" t="s">
        <v>30</v>
      </c>
      <c r="C37" s="5">
        <v>644</v>
      </c>
      <c r="D37" s="5">
        <v>843</v>
      </c>
      <c r="E37" s="6">
        <f t="shared" si="2"/>
        <v>0.30900621118012422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212</v>
      </c>
      <c r="D44" s="5">
        <v>240</v>
      </c>
      <c r="E44" s="6">
        <f>IF(C44&gt;0,(D44-C44)/C44,"-")</f>
        <v>0.13207547169811321</v>
      </c>
    </row>
    <row r="45" spans="2:5" ht="20.100000000000001" customHeight="1" thickBot="1" x14ac:dyDescent="0.25">
      <c r="B45" s="4" t="s">
        <v>34</v>
      </c>
      <c r="C45" s="5">
        <v>61</v>
      </c>
      <c r="D45" s="5">
        <v>58</v>
      </c>
      <c r="E45" s="6">
        <f t="shared" ref="E45:E51" si="3">IF(C45&gt;0,(D45-C45)/C45,"-")</f>
        <v>-4.9180327868852458E-2</v>
      </c>
    </row>
    <row r="46" spans="2:5" ht="20.100000000000001" customHeight="1" thickBot="1" x14ac:dyDescent="0.25">
      <c r="B46" s="4" t="s">
        <v>31</v>
      </c>
      <c r="C46" s="5">
        <v>104</v>
      </c>
      <c r="D46" s="5">
        <v>80</v>
      </c>
      <c r="E46" s="6">
        <f t="shared" si="3"/>
        <v>-0.23076923076923078</v>
      </c>
    </row>
    <row r="47" spans="2:5" ht="20.100000000000001" customHeight="1" thickBot="1" x14ac:dyDescent="0.25">
      <c r="B47" s="4" t="s">
        <v>32</v>
      </c>
      <c r="C47" s="5">
        <v>2539</v>
      </c>
      <c r="D47" s="5">
        <v>2700</v>
      </c>
      <c r="E47" s="6">
        <f t="shared" si="3"/>
        <v>6.341079165025601E-2</v>
      </c>
    </row>
    <row r="48" spans="2:5" ht="20.100000000000001" customHeight="1" thickBot="1" x14ac:dyDescent="0.25">
      <c r="B48" s="4" t="s">
        <v>35</v>
      </c>
      <c r="C48" s="5">
        <v>1238</v>
      </c>
      <c r="D48" s="5">
        <v>1047</v>
      </c>
      <c r="E48" s="6">
        <f t="shared" si="3"/>
        <v>-0.15428109854604199</v>
      </c>
    </row>
    <row r="49" spans="2:5" ht="20.100000000000001" customHeight="1" thickBot="1" x14ac:dyDescent="0.25">
      <c r="B49" s="4" t="s">
        <v>67</v>
      </c>
      <c r="C49" s="5">
        <v>1429</v>
      </c>
      <c r="D49" s="5">
        <v>1606</v>
      </c>
      <c r="E49" s="6">
        <f t="shared" si="3"/>
        <v>0.12386284114765571</v>
      </c>
    </row>
    <row r="50" spans="2:5" ht="20.100000000000001" customHeight="1" collapsed="1" thickBot="1" x14ac:dyDescent="0.25">
      <c r="B50" s="4" t="s">
        <v>36</v>
      </c>
      <c r="C50" s="6">
        <f>C44/(C44+C45)</f>
        <v>0.77655677655677657</v>
      </c>
      <c r="D50" s="6">
        <f>D44/(D44+D45)</f>
        <v>0.80536912751677847</v>
      </c>
      <c r="E50" s="6">
        <f t="shared" si="3"/>
        <v>3.7102697226794899E-2</v>
      </c>
    </row>
    <row r="51" spans="2:5" ht="20.100000000000001" customHeight="1" thickBot="1" x14ac:dyDescent="0.25">
      <c r="B51" s="4" t="s">
        <v>37</v>
      </c>
      <c r="C51" s="6">
        <f>C47/(C46+C47)</f>
        <v>0.96065077563374957</v>
      </c>
      <c r="D51" s="6">
        <f t="shared" ref="D51" si="4">D47/(D46+D47)</f>
        <v>0.97122302158273377</v>
      </c>
      <c r="E51" s="6">
        <f t="shared" si="3"/>
        <v>1.1005295802743306E-2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273</v>
      </c>
      <c r="D58" s="5">
        <v>298</v>
      </c>
      <c r="E58" s="6">
        <f>IF(C58&gt;0,(D58-C58)/C58,"-")</f>
        <v>9.1575091575091569E-2</v>
      </c>
    </row>
    <row r="59" spans="2:5" ht="20.100000000000001" customHeight="1" thickBot="1" x14ac:dyDescent="0.25">
      <c r="B59" s="4" t="s">
        <v>41</v>
      </c>
      <c r="C59" s="5">
        <v>117</v>
      </c>
      <c r="D59" s="5">
        <v>144</v>
      </c>
      <c r="E59" s="6">
        <f t="shared" ref="E59:E63" si="5">IF(C59&gt;0,(D59-C59)/C59,"-")</f>
        <v>0.23076923076923078</v>
      </c>
    </row>
    <row r="60" spans="2:5" ht="20.100000000000001" customHeight="1" thickBot="1" x14ac:dyDescent="0.25">
      <c r="B60" s="4" t="s">
        <v>42</v>
      </c>
      <c r="C60" s="5">
        <v>95</v>
      </c>
      <c r="D60" s="5">
        <v>96</v>
      </c>
      <c r="E60" s="6">
        <f t="shared" si="5"/>
        <v>1.0526315789473684E-2</v>
      </c>
    </row>
    <row r="61" spans="2:5" ht="20.100000000000001" customHeight="1" collapsed="1" thickBot="1" x14ac:dyDescent="0.25">
      <c r="B61" s="4" t="s">
        <v>98</v>
      </c>
      <c r="C61" s="6">
        <f>(C59+C60)/C58</f>
        <v>0.77655677655677657</v>
      </c>
      <c r="D61" s="6">
        <f>(D59+D60)/D58</f>
        <v>0.80536912751677847</v>
      </c>
      <c r="E61" s="6">
        <f t="shared" si="5"/>
        <v>3.7102697226794899E-2</v>
      </c>
    </row>
    <row r="62" spans="2:5" ht="20.100000000000001" customHeight="1" thickBot="1" x14ac:dyDescent="0.25">
      <c r="B62" s="4" t="s">
        <v>39</v>
      </c>
      <c r="C62" s="6">
        <v>0.72222222222222221</v>
      </c>
      <c r="D62" s="6">
        <v>0.8</v>
      </c>
      <c r="E62" s="6">
        <f t="shared" si="5"/>
        <v>0.10769230769230777</v>
      </c>
    </row>
    <row r="63" spans="2:5" ht="20.100000000000001" customHeight="1" thickBot="1" x14ac:dyDescent="0.25">
      <c r="B63" s="4" t="s">
        <v>40</v>
      </c>
      <c r="C63" s="6">
        <v>0.85585585585585588</v>
      </c>
      <c r="D63" s="6">
        <v>0.81355932203389836</v>
      </c>
      <c r="E63" s="6">
        <f t="shared" si="5"/>
        <v>-4.9420160570918796E-2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8054</v>
      </c>
      <c r="D70" s="5">
        <v>8644</v>
      </c>
      <c r="E70" s="6">
        <f>IF(C70&gt;0,(D70-C70)/C70,"-")</f>
        <v>7.3255525204867153E-2</v>
      </c>
    </row>
    <row r="71" spans="2:10" ht="20.100000000000001" customHeight="1" thickBot="1" x14ac:dyDescent="0.25">
      <c r="B71" s="4" t="s">
        <v>45</v>
      </c>
      <c r="C71" s="5">
        <v>1904</v>
      </c>
      <c r="D71" s="5">
        <v>1920</v>
      </c>
      <c r="E71" s="6">
        <f t="shared" ref="E71:E77" si="6">IF(C71&gt;0,(D71-C71)/C71,"-")</f>
        <v>8.4033613445378148E-3</v>
      </c>
    </row>
    <row r="72" spans="2:10" ht="20.100000000000001" customHeight="1" thickBot="1" x14ac:dyDescent="0.25">
      <c r="B72" s="4" t="s">
        <v>43</v>
      </c>
      <c r="C72" s="5">
        <v>15</v>
      </c>
      <c r="D72" s="5">
        <v>12</v>
      </c>
      <c r="E72" s="6">
        <f t="shared" si="6"/>
        <v>-0.2</v>
      </c>
    </row>
    <row r="73" spans="2:10" ht="20.100000000000001" customHeight="1" thickBot="1" x14ac:dyDescent="0.25">
      <c r="B73" s="4" t="s">
        <v>46</v>
      </c>
      <c r="C73" s="5">
        <v>4818</v>
      </c>
      <c r="D73" s="5">
        <v>5359</v>
      </c>
      <c r="E73" s="6">
        <f t="shared" si="6"/>
        <v>0.11228725612287256</v>
      </c>
    </row>
    <row r="74" spans="2:10" ht="20.100000000000001" customHeight="1" thickBot="1" x14ac:dyDescent="0.25">
      <c r="B74" s="4" t="s">
        <v>47</v>
      </c>
      <c r="C74" s="5">
        <v>1181</v>
      </c>
      <c r="D74" s="5">
        <v>1230</v>
      </c>
      <c r="E74" s="6">
        <f t="shared" si="6"/>
        <v>4.1490262489415751E-2</v>
      </c>
    </row>
    <row r="75" spans="2:10" ht="20.100000000000001" customHeight="1" thickBot="1" x14ac:dyDescent="0.25">
      <c r="B75" s="4" t="s">
        <v>48</v>
      </c>
      <c r="C75" s="5">
        <v>136</v>
      </c>
      <c r="D75" s="5">
        <v>122</v>
      </c>
      <c r="E75" s="6">
        <f t="shared" si="6"/>
        <v>-0.10294117647058823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364</v>
      </c>
      <c r="D90" s="5">
        <v>417</v>
      </c>
      <c r="E90" s="6">
        <f>IF(C90&gt;0,(D90-C90)/C90,"-")</f>
        <v>0.14560439560439561</v>
      </c>
    </row>
    <row r="91" spans="2:5" ht="29.25" thickBot="1" x14ac:dyDescent="0.25">
      <c r="B91" s="4" t="s">
        <v>52</v>
      </c>
      <c r="C91" s="5">
        <v>255</v>
      </c>
      <c r="D91" s="5">
        <v>277</v>
      </c>
      <c r="E91" s="6">
        <f t="shared" ref="E91:E93" si="7">IF(C91&gt;0,(D91-C91)/C91,"-")</f>
        <v>8.6274509803921567E-2</v>
      </c>
    </row>
    <row r="92" spans="2:5" ht="29.25" customHeight="1" thickBot="1" x14ac:dyDescent="0.25">
      <c r="B92" s="4" t="s">
        <v>53</v>
      </c>
      <c r="C92" s="5">
        <v>325</v>
      </c>
      <c r="D92" s="5">
        <v>335</v>
      </c>
      <c r="E92" s="6">
        <f t="shared" si="7"/>
        <v>3.0769230769230771E-2</v>
      </c>
    </row>
    <row r="93" spans="2:5" ht="29.25" customHeight="1" thickBot="1" x14ac:dyDescent="0.25">
      <c r="B93" s="4" t="s">
        <v>54</v>
      </c>
      <c r="C93" s="6">
        <f>(C90+C91)/(C90+C91+C92)</f>
        <v>0.65572033898305082</v>
      </c>
      <c r="D93" s="6">
        <f>(D90+D91)/(D90+D91+D92)</f>
        <v>0.67444120505344995</v>
      </c>
      <c r="E93" s="6">
        <f t="shared" si="7"/>
        <v>2.8550076850495612E-2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993</v>
      </c>
      <c r="D100" s="5">
        <v>1077</v>
      </c>
      <c r="E100" s="6">
        <f>IF(C100&gt;0,(D100-C100)/C100,"-")</f>
        <v>8.4592145015105744E-2</v>
      </c>
    </row>
    <row r="101" spans="2:5" ht="20.100000000000001" customHeight="1" thickBot="1" x14ac:dyDescent="0.25">
      <c r="B101" s="4" t="s">
        <v>41</v>
      </c>
      <c r="C101" s="5">
        <v>340</v>
      </c>
      <c r="D101" s="5">
        <v>399</v>
      </c>
      <c r="E101" s="6">
        <f t="shared" ref="E101:E105" si="8">IF(C101&gt;0,(D101-C101)/C101,"-")</f>
        <v>0.17352941176470588</v>
      </c>
    </row>
    <row r="102" spans="2:5" ht="20.100000000000001" customHeight="1" thickBot="1" x14ac:dyDescent="0.25">
      <c r="B102" s="4" t="s">
        <v>42</v>
      </c>
      <c r="C102" s="5">
        <v>291</v>
      </c>
      <c r="D102" s="5">
        <v>316</v>
      </c>
      <c r="E102" s="6">
        <f t="shared" si="8"/>
        <v>8.5910652920962199E-2</v>
      </c>
    </row>
    <row r="103" spans="2:5" ht="20.100000000000001" customHeight="1" thickBot="1" x14ac:dyDescent="0.25">
      <c r="B103" s="4" t="s">
        <v>98</v>
      </c>
      <c r="C103" s="6">
        <f>(C101+C102)/C100</f>
        <v>0.63544813695871094</v>
      </c>
      <c r="D103" s="6">
        <f>(D101+D102)/D100</f>
        <v>0.66388115134633241</v>
      </c>
      <c r="E103" s="6">
        <f t="shared" si="8"/>
        <v>4.4744822958649955E-2</v>
      </c>
    </row>
    <row r="104" spans="2:5" ht="20.100000000000001" customHeight="1" thickBot="1" x14ac:dyDescent="0.25">
      <c r="B104" s="4" t="s">
        <v>39</v>
      </c>
      <c r="C104" s="6">
        <v>0.625</v>
      </c>
      <c r="D104" s="6">
        <v>0.66834170854271358</v>
      </c>
      <c r="E104" s="6">
        <f t="shared" si="8"/>
        <v>6.9346733668341723E-2</v>
      </c>
    </row>
    <row r="105" spans="2:5" ht="20.100000000000001" customHeight="1" thickBot="1" x14ac:dyDescent="0.25">
      <c r="B105" s="4" t="s">
        <v>40</v>
      </c>
      <c r="C105" s="6">
        <v>0.64810690423162587</v>
      </c>
      <c r="D105" s="6">
        <v>0.65833333333333333</v>
      </c>
      <c r="E105" s="6">
        <f t="shared" si="8"/>
        <v>1.5778923253149994E-2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1304</v>
      </c>
      <c r="D112" s="5">
        <v>980</v>
      </c>
      <c r="E112" s="6">
        <f>IF(C112&gt;0,(D112-C112)/C112,"-")</f>
        <v>-0.24846625766871167</v>
      </c>
    </row>
    <row r="113" spans="2:14" ht="15" thickBot="1" x14ac:dyDescent="0.25">
      <c r="B113" s="4" t="s">
        <v>56</v>
      </c>
      <c r="C113" s="5">
        <v>821</v>
      </c>
      <c r="D113" s="5">
        <v>553</v>
      </c>
      <c r="E113" s="6">
        <f t="shared" ref="E113:E114" si="9">IF(C113&gt;0,(D113-C113)/C113,"-")</f>
        <v>-0.32643118148599271</v>
      </c>
    </row>
    <row r="114" spans="2:14" ht="15" thickBot="1" x14ac:dyDescent="0.25">
      <c r="B114" s="4" t="s">
        <v>57</v>
      </c>
      <c r="C114" s="5">
        <v>483</v>
      </c>
      <c r="D114" s="5">
        <v>427</v>
      </c>
      <c r="E114" s="6">
        <f t="shared" si="9"/>
        <v>-0.11594202898550725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0</v>
      </c>
      <c r="E128" s="10">
        <v>2</v>
      </c>
      <c r="F128" s="10">
        <v>6</v>
      </c>
      <c r="G128" s="10">
        <v>7</v>
      </c>
      <c r="H128" s="10">
        <v>1</v>
      </c>
      <c r="I128" s="10">
        <v>0</v>
      </c>
      <c r="J128" s="10">
        <v>8</v>
      </c>
      <c r="K128" s="6">
        <f>IF(C128=0,"-",(G128-C128)/C128)</f>
        <v>0.75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1</v>
      </c>
      <c r="D129" s="10">
        <v>1</v>
      </c>
      <c r="E129" s="10">
        <v>0</v>
      </c>
      <c r="F129" s="10">
        <v>2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>
        <f t="shared" si="10"/>
        <v>-1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5</v>
      </c>
      <c r="D130" s="10">
        <v>0</v>
      </c>
      <c r="E130" s="10">
        <v>0</v>
      </c>
      <c r="F130" s="10">
        <v>5</v>
      </c>
      <c r="G130" s="10">
        <v>1</v>
      </c>
      <c r="H130" s="10">
        <v>0</v>
      </c>
      <c r="I130" s="10">
        <v>0</v>
      </c>
      <c r="J130" s="10">
        <v>1</v>
      </c>
      <c r="K130" s="6">
        <f t="shared" si="11"/>
        <v>-0.8</v>
      </c>
      <c r="L130" s="6" t="str">
        <f t="shared" si="10"/>
        <v>-</v>
      </c>
      <c r="M130" s="6" t="str">
        <f t="shared" si="10"/>
        <v>-</v>
      </c>
      <c r="N130" s="6">
        <f t="shared" si="10"/>
        <v>-0.8</v>
      </c>
    </row>
    <row r="131" spans="2:14" ht="15" thickBot="1" x14ac:dyDescent="0.25">
      <c r="B131" s="7" t="s">
        <v>66</v>
      </c>
      <c r="C131" s="10">
        <v>3</v>
      </c>
      <c r="D131" s="10">
        <v>0</v>
      </c>
      <c r="E131" s="10">
        <v>0</v>
      </c>
      <c r="F131" s="10">
        <v>3</v>
      </c>
      <c r="G131" s="10">
        <v>1</v>
      </c>
      <c r="H131" s="10">
        <v>0</v>
      </c>
      <c r="I131" s="10">
        <v>0</v>
      </c>
      <c r="J131" s="10">
        <v>1</v>
      </c>
      <c r="K131" s="6">
        <f t="shared" si="11"/>
        <v>-0.66666666666666663</v>
      </c>
      <c r="L131" s="6" t="str">
        <f t="shared" si="10"/>
        <v>-</v>
      </c>
      <c r="M131" s="6" t="str">
        <f t="shared" si="10"/>
        <v>-</v>
      </c>
      <c r="N131" s="6">
        <f t="shared" si="10"/>
        <v>-0.66666666666666663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13</v>
      </c>
      <c r="D133" s="10">
        <v>1</v>
      </c>
      <c r="E133" s="10">
        <v>2</v>
      </c>
      <c r="F133" s="10">
        <v>16</v>
      </c>
      <c r="G133" s="10">
        <v>9</v>
      </c>
      <c r="H133" s="10">
        <v>1</v>
      </c>
      <c r="I133" s="10">
        <v>0</v>
      </c>
      <c r="J133" s="10">
        <v>10</v>
      </c>
      <c r="K133" s="6">
        <f t="shared" si="11"/>
        <v>-0.30769230769230771</v>
      </c>
      <c r="L133" s="6">
        <f t="shared" si="10"/>
        <v>0</v>
      </c>
      <c r="M133" s="6">
        <f t="shared" si="10"/>
        <v>-1</v>
      </c>
      <c r="N133" s="6">
        <f t="shared" si="10"/>
        <v>-0.375</v>
      </c>
    </row>
    <row r="134" spans="2:14" ht="15" thickBot="1" x14ac:dyDescent="0.25">
      <c r="B134" s="4" t="s">
        <v>36</v>
      </c>
      <c r="C134" s="6">
        <f>IF(C128=0,"-",C128/(C128+C129))</f>
        <v>0.8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0.75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0.24999999999999994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0.33333333333333331</v>
      </c>
    </row>
    <row r="135" spans="2:14" ht="15" thickBot="1" x14ac:dyDescent="0.25">
      <c r="B135" s="4" t="s">
        <v>37</v>
      </c>
      <c r="C135" s="6">
        <f>IF(C131=0,"-",C131/(C130+C131))</f>
        <v>0.375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0.375</v>
      </c>
      <c r="G135" s="6">
        <f t="shared" si="14"/>
        <v>0.5</v>
      </c>
      <c r="H135" s="6" t="str">
        <f t="shared" si="14"/>
        <v>-</v>
      </c>
      <c r="I135" s="6" t="str">
        <f t="shared" si="14"/>
        <v>-</v>
      </c>
      <c r="J135" s="6">
        <f t="shared" si="14"/>
        <v>0.5</v>
      </c>
      <c r="K135" s="6">
        <f>IF(OR(C135="-",G135="-"),"-",(G135-C135)/C135)</f>
        <v>0.33333333333333331</v>
      </c>
      <c r="L135" s="6" t="str">
        <f t="shared" si="13"/>
        <v>-</v>
      </c>
      <c r="M135" s="6" t="str">
        <f t="shared" si="13"/>
        <v>-</v>
      </c>
      <c r="N135" s="6">
        <f t="shared" si="13"/>
        <v>0.33333333333333331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19</v>
      </c>
      <c r="D143" s="10">
        <v>0</v>
      </c>
      <c r="E143" s="10">
        <v>2</v>
      </c>
      <c r="F143" s="10">
        <v>21</v>
      </c>
      <c r="G143" s="10">
        <v>29</v>
      </c>
      <c r="H143" s="10">
        <v>0</v>
      </c>
      <c r="I143" s="10">
        <v>3</v>
      </c>
      <c r="J143" s="10">
        <v>32</v>
      </c>
      <c r="K143" s="6">
        <f>IF(C143=0,"-",(G143-C143)/C143)</f>
        <v>0.52631578947368418</v>
      </c>
      <c r="L143" s="6" t="str">
        <f t="shared" ref="L143:N147" si="15">IF(D143=0,"-",(H143-D143)/D143)</f>
        <v>-</v>
      </c>
      <c r="M143" s="6">
        <f t="shared" si="15"/>
        <v>0.5</v>
      </c>
      <c r="N143" s="6">
        <f t="shared" si="15"/>
        <v>0.52380952380952384</v>
      </c>
    </row>
    <row r="144" spans="2:14" ht="15" thickBot="1" x14ac:dyDescent="0.25">
      <c r="B144" s="4" t="s">
        <v>72</v>
      </c>
      <c r="C144" s="10">
        <v>4</v>
      </c>
      <c r="D144" s="10">
        <v>0</v>
      </c>
      <c r="E144" s="10">
        <v>1</v>
      </c>
      <c r="F144" s="10">
        <v>5</v>
      </c>
      <c r="G144" s="10">
        <v>24</v>
      </c>
      <c r="H144" s="10">
        <v>0</v>
      </c>
      <c r="I144" s="10">
        <v>1</v>
      </c>
      <c r="J144" s="10">
        <v>25</v>
      </c>
      <c r="K144" s="6">
        <f t="shared" ref="K144:K147" si="16">IF(C144=0,"-",(G144-C144)/C144)</f>
        <v>5</v>
      </c>
      <c r="L144" s="6" t="str">
        <f t="shared" si="15"/>
        <v>-</v>
      </c>
      <c r="M144" s="6">
        <f t="shared" si="15"/>
        <v>0</v>
      </c>
      <c r="N144" s="6">
        <f t="shared" si="15"/>
        <v>4</v>
      </c>
    </row>
    <row r="145" spans="2:14" ht="15" thickBot="1" x14ac:dyDescent="0.25">
      <c r="B145" s="4" t="s">
        <v>73</v>
      </c>
      <c r="C145" s="10">
        <v>124</v>
      </c>
      <c r="D145" s="10">
        <v>0</v>
      </c>
      <c r="E145" s="10">
        <v>15</v>
      </c>
      <c r="F145" s="10">
        <v>139</v>
      </c>
      <c r="G145" s="10">
        <v>191</v>
      </c>
      <c r="H145" s="10">
        <v>0</v>
      </c>
      <c r="I145" s="10">
        <v>17</v>
      </c>
      <c r="J145" s="10">
        <v>208</v>
      </c>
      <c r="K145" s="6">
        <f t="shared" si="16"/>
        <v>0.54032258064516125</v>
      </c>
      <c r="L145" s="6" t="str">
        <f t="shared" si="15"/>
        <v>-</v>
      </c>
      <c r="M145" s="6">
        <f t="shared" si="15"/>
        <v>0.13333333333333333</v>
      </c>
      <c r="N145" s="6">
        <f t="shared" si="15"/>
        <v>0.49640287769784175</v>
      </c>
    </row>
    <row r="146" spans="2:14" ht="15" thickBot="1" x14ac:dyDescent="0.25">
      <c r="B146" s="4" t="s">
        <v>74</v>
      </c>
      <c r="C146" s="10">
        <v>51</v>
      </c>
      <c r="D146" s="10">
        <v>0</v>
      </c>
      <c r="E146" s="10">
        <v>10</v>
      </c>
      <c r="F146" s="10">
        <v>61</v>
      </c>
      <c r="G146" s="10">
        <v>46</v>
      </c>
      <c r="H146" s="10">
        <v>0</v>
      </c>
      <c r="I146" s="10">
        <v>8</v>
      </c>
      <c r="J146" s="10">
        <v>54</v>
      </c>
      <c r="K146" s="6">
        <f t="shared" si="16"/>
        <v>-9.8039215686274508E-2</v>
      </c>
      <c r="L146" s="6" t="str">
        <f t="shared" si="15"/>
        <v>-</v>
      </c>
      <c r="M146" s="6">
        <f t="shared" si="15"/>
        <v>-0.2</v>
      </c>
      <c r="N146" s="6">
        <f t="shared" si="15"/>
        <v>-0.11475409836065574</v>
      </c>
    </row>
    <row r="147" spans="2:14" ht="15" thickBot="1" x14ac:dyDescent="0.25">
      <c r="B147" s="4" t="s">
        <v>75</v>
      </c>
      <c r="C147" s="10">
        <v>3</v>
      </c>
      <c r="D147" s="10">
        <v>0</v>
      </c>
      <c r="E147" s="10">
        <v>0</v>
      </c>
      <c r="F147" s="10">
        <v>3</v>
      </c>
      <c r="G147" s="10">
        <v>1</v>
      </c>
      <c r="H147" s="10">
        <v>0</v>
      </c>
      <c r="I147" s="10">
        <v>1</v>
      </c>
      <c r="J147" s="10">
        <v>2</v>
      </c>
      <c r="K147" s="6">
        <f t="shared" si="16"/>
        <v>-0.66666666666666663</v>
      </c>
      <c r="L147" s="6" t="str">
        <f t="shared" si="15"/>
        <v>-</v>
      </c>
      <c r="M147" s="6" t="str">
        <f t="shared" si="15"/>
        <v>-</v>
      </c>
      <c r="N147" s="6">
        <f t="shared" si="15"/>
        <v>-0.33333333333333331</v>
      </c>
    </row>
    <row r="148" spans="2:14" ht="15" thickBot="1" x14ac:dyDescent="0.25">
      <c r="B148" s="7" t="s">
        <v>68</v>
      </c>
      <c r="C148" s="10">
        <v>201</v>
      </c>
      <c r="D148" s="10">
        <v>0</v>
      </c>
      <c r="E148" s="10">
        <v>28</v>
      </c>
      <c r="F148" s="10">
        <v>229</v>
      </c>
      <c r="G148" s="10">
        <v>291</v>
      </c>
      <c r="H148" s="10">
        <v>0</v>
      </c>
      <c r="I148" s="10">
        <v>30</v>
      </c>
      <c r="J148" s="10">
        <v>321</v>
      </c>
      <c r="K148" s="6">
        <f t="shared" ref="K148" si="17">IF(C148=0,"-",(G148-C148)/C148)</f>
        <v>0.44776119402985076</v>
      </c>
      <c r="L148" s="6" t="str">
        <f t="shared" ref="L148" si="18">IF(D148=0,"-",(H148-D148)/D148)</f>
        <v>-</v>
      </c>
      <c r="M148" s="6">
        <f t="shared" ref="M148" si="19">IF(E148=0,"-",(I148-E148)/E148)</f>
        <v>7.1428571428571425E-2</v>
      </c>
      <c r="N148" s="6">
        <f t="shared" ref="N148" si="20">IF(F148=0,"-",(J148-F148)/F148)</f>
        <v>0.40174672489082969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0.13286713286713286</v>
      </c>
      <c r="D149" s="6" t="str">
        <f t="shared" si="21"/>
        <v>-</v>
      </c>
      <c r="E149" s="6">
        <f t="shared" si="21"/>
        <v>0.11764705882352941</v>
      </c>
      <c r="F149" s="6">
        <f t="shared" si="21"/>
        <v>0.13125000000000001</v>
      </c>
      <c r="G149" s="6">
        <f t="shared" si="21"/>
        <v>0.13181818181818181</v>
      </c>
      <c r="H149" s="6" t="str">
        <f t="shared" si="21"/>
        <v>-</v>
      </c>
      <c r="I149" s="6">
        <f t="shared" si="21"/>
        <v>0.15</v>
      </c>
      <c r="J149" s="6">
        <f t="shared" si="21"/>
        <v>0.13333333333333333</v>
      </c>
      <c r="K149" s="6">
        <f>IF(OR(C149="-",G149="-"),"-",(G149-C149)/C149)</f>
        <v>-7.8947368421053311E-3</v>
      </c>
      <c r="L149" s="6" t="str">
        <f t="shared" ref="L149:N150" si="22">IF(OR(D149="-",H149="-"),"-",(H149-D149)/D149)</f>
        <v>-</v>
      </c>
      <c r="M149" s="6">
        <f t="shared" si="22"/>
        <v>0.27499999999999997</v>
      </c>
      <c r="N149" s="6">
        <f t="shared" si="22"/>
        <v>1.5873015873015817E-2</v>
      </c>
    </row>
    <row r="150" spans="2:14" ht="29.25" thickBot="1" x14ac:dyDescent="0.25">
      <c r="B150" s="7" t="s">
        <v>77</v>
      </c>
      <c r="C150" s="6">
        <f t="shared" si="21"/>
        <v>7.2727272727272724E-2</v>
      </c>
      <c r="D150" s="6" t="str">
        <f t="shared" si="21"/>
        <v>-</v>
      </c>
      <c r="E150" s="6">
        <f t="shared" si="21"/>
        <v>9.0909090909090912E-2</v>
      </c>
      <c r="F150" s="6">
        <f t="shared" si="21"/>
        <v>7.575757575757576E-2</v>
      </c>
      <c r="G150" s="6">
        <f t="shared" si="21"/>
        <v>0.34285714285714286</v>
      </c>
      <c r="H150" s="6" t="str">
        <f t="shared" si="21"/>
        <v>-</v>
      </c>
      <c r="I150" s="6">
        <f t="shared" si="21"/>
        <v>0.1111111111111111</v>
      </c>
      <c r="J150" s="6">
        <f t="shared" si="21"/>
        <v>0.31645569620253167</v>
      </c>
      <c r="K150" s="6">
        <f>IF(OR(C150="-",G150="-"),"-",(G150-C150)/C150)</f>
        <v>3.714285714285714</v>
      </c>
      <c r="L150" s="6" t="str">
        <f t="shared" si="22"/>
        <v>-</v>
      </c>
      <c r="M150" s="6">
        <f t="shared" si="22"/>
        <v>0.22222222222222213</v>
      </c>
      <c r="N150" s="6">
        <f t="shared" si="22"/>
        <v>3.1772151898734182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175</v>
      </c>
      <c r="D157" s="19">
        <v>237</v>
      </c>
      <c r="E157" s="18">
        <f>IF(C157=0,"-",(D157-C157)/C157)</f>
        <v>0.35428571428571426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18</v>
      </c>
      <c r="D158" s="19">
        <v>42</v>
      </c>
      <c r="E158" s="18">
        <f t="shared" ref="E158:E159" si="23">IF(C158=0,"-",(D158-C158)/C158)</f>
        <v>1.3333333333333333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5</v>
      </c>
      <c r="D159" s="19">
        <v>11</v>
      </c>
      <c r="E159" s="18">
        <f t="shared" si="23"/>
        <v>1.2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0.88383838383838387</v>
      </c>
      <c r="D160" s="18">
        <f>IF(D157=0,"-",D157/(D157+D158+D159))</f>
        <v>0.8172413793103448</v>
      </c>
      <c r="E160" s="18">
        <f>IF(OR(C160="-",D160="-"),"-",(D160-C160)/C160)</f>
        <v>-7.5349753694581342E-2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11</v>
      </c>
      <c r="D166" s="5">
        <v>8</v>
      </c>
      <c r="E166" s="6">
        <f>IF(C166=0,"-",(D166-C166)/C166)</f>
        <v>-0.27272727272727271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6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2</v>
      </c>
      <c r="E168" s="6">
        <f t="shared" si="24"/>
        <v>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0.63636363636363635</v>
      </c>
      <c r="D169" s="6">
        <f>IF(D166=0,"-",(D167+D168)/D166)</f>
        <v>1</v>
      </c>
      <c r="E169" s="6">
        <f t="shared" ref="E169:E171" si="25">IF(OR(C169="-",D169="-"),"-",(D169-C169)/C169)</f>
        <v>0.57142857142857151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1</v>
      </c>
      <c r="E170" s="6">
        <f t="shared" si="25"/>
        <v>0.50000000000000011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23</v>
      </c>
      <c r="D178" s="5">
        <v>18</v>
      </c>
      <c r="E178" s="6">
        <f>IF(C178=0,"-",(D178-C178)/C178)</f>
        <v>-0.21739130434782608</v>
      </c>
      <c r="H178" s="13"/>
    </row>
    <row r="179" spans="2:8" ht="15" thickBot="1" x14ac:dyDescent="0.25">
      <c r="B179" s="4" t="s">
        <v>43</v>
      </c>
      <c r="C179" s="5">
        <v>19</v>
      </c>
      <c r="D179" s="5">
        <v>16</v>
      </c>
      <c r="E179" s="6">
        <f t="shared" ref="E179:E185" si="26">IF(C179=0,"-",(D179-C179)/C179)</f>
        <v>-0.15789473684210525</v>
      </c>
      <c r="H179" s="13"/>
    </row>
    <row r="180" spans="2:8" ht="15" thickBot="1" x14ac:dyDescent="0.25">
      <c r="B180" s="4" t="s">
        <v>47</v>
      </c>
      <c r="C180" s="5">
        <v>3</v>
      </c>
      <c r="D180" s="5">
        <v>2</v>
      </c>
      <c r="E180" s="6">
        <f t="shared" si="26"/>
        <v>-0.33333333333333331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381</v>
      </c>
      <c r="D182" s="5">
        <v>405</v>
      </c>
      <c r="E182" s="6">
        <f t="shared" si="26"/>
        <v>6.2992125984251968E-2</v>
      </c>
      <c r="H182" s="13"/>
    </row>
    <row r="183" spans="2:8" ht="15" thickBot="1" x14ac:dyDescent="0.25">
      <c r="B183" s="4" t="s">
        <v>47</v>
      </c>
      <c r="C183" s="5">
        <v>344</v>
      </c>
      <c r="D183" s="5">
        <v>367</v>
      </c>
      <c r="E183" s="6">
        <f t="shared" si="26"/>
        <v>6.6860465116279064E-2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37</v>
      </c>
      <c r="D185" s="5">
        <v>38</v>
      </c>
      <c r="E185" s="6">
        <f t="shared" si="26"/>
        <v>2.7027027027027029E-2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4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5</v>
      </c>
      <c r="D199" s="5">
        <v>6</v>
      </c>
      <c r="E199" s="6">
        <f t="shared" si="27"/>
        <v>0.2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4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2</v>
      </c>
      <c r="E209" s="6">
        <f t="shared" si="28"/>
        <v>-0.5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0</v>
      </c>
      <c r="D213" s="5">
        <v>2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1</v>
      </c>
      <c r="D214" s="5">
        <v>0</v>
      </c>
      <c r="E214" s="6">
        <f t="shared" si="29"/>
        <v>-1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5</v>
      </c>
      <c r="E221" s="6">
        <f t="shared" ref="E221:E223" si="30">IF(C221=0,"-",(D221-C221)/C221)</f>
        <v>-0.16666666666666666</v>
      </c>
    </row>
    <row r="222" spans="2:5" ht="15" thickBot="1" x14ac:dyDescent="0.25">
      <c r="B222" s="16" t="s">
        <v>92</v>
      </c>
      <c r="C222" s="5">
        <v>6</v>
      </c>
      <c r="D222" s="5">
        <v>6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19</v>
      </c>
      <c r="D223" s="5">
        <v>28</v>
      </c>
      <c r="E223" s="6">
        <f t="shared" si="30"/>
        <v>0.47368421052631576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1933</v>
      </c>
      <c r="D14" s="5">
        <v>1969</v>
      </c>
      <c r="E14" s="6">
        <f>IF(C14&gt;0,(D14-C14)/C14)</f>
        <v>1.8623900672529746E-2</v>
      </c>
    </row>
    <row r="15" spans="1:5" ht="20.100000000000001" customHeight="1" thickBot="1" x14ac:dyDescent="0.25">
      <c r="B15" s="4" t="s">
        <v>17</v>
      </c>
      <c r="C15" s="5">
        <v>1933</v>
      </c>
      <c r="D15" s="5">
        <v>1969</v>
      </c>
      <c r="E15" s="6">
        <f t="shared" ref="E15:E25" si="0">IF(C15&gt;0,(D15-C15)/C15)</f>
        <v>1.8623900672529746E-2</v>
      </c>
    </row>
    <row r="16" spans="1:5" ht="20.100000000000001" customHeight="1" thickBot="1" x14ac:dyDescent="0.25">
      <c r="B16" s="4" t="s">
        <v>18</v>
      </c>
      <c r="C16" s="5">
        <v>1266</v>
      </c>
      <c r="D16" s="5">
        <v>1242</v>
      </c>
      <c r="E16" s="6">
        <f t="shared" si="0"/>
        <v>-1.8957345971563982E-2</v>
      </c>
    </row>
    <row r="17" spans="2:5" ht="20.100000000000001" customHeight="1" thickBot="1" x14ac:dyDescent="0.25">
      <c r="B17" s="4" t="s">
        <v>19</v>
      </c>
      <c r="C17" s="5">
        <v>667</v>
      </c>
      <c r="D17" s="5">
        <v>727</v>
      </c>
      <c r="E17" s="6">
        <f t="shared" si="0"/>
        <v>8.9955022488755629E-2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5</v>
      </c>
      <c r="E18" s="6">
        <f>IF(C18=0,"-",(D18-C18)/C18)</f>
        <v>0.66666666666666663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0.34505949301603722</v>
      </c>
      <c r="D20" s="6">
        <f>D17/D15</f>
        <v>0.36922295581513459</v>
      </c>
      <c r="E20" s="6">
        <f t="shared" si="0"/>
        <v>7.0026946912526561E-2</v>
      </c>
    </row>
    <row r="21" spans="2:5" ht="30" customHeight="1" thickBot="1" x14ac:dyDescent="0.25">
      <c r="B21" s="4" t="s">
        <v>23</v>
      </c>
      <c r="C21" s="5">
        <v>139</v>
      </c>
      <c r="D21" s="5">
        <v>143</v>
      </c>
      <c r="E21" s="6">
        <f t="shared" si="0"/>
        <v>2.8776978417266189E-2</v>
      </c>
    </row>
    <row r="22" spans="2:5" ht="20.100000000000001" customHeight="1" thickBot="1" x14ac:dyDescent="0.25">
      <c r="B22" s="4" t="s">
        <v>24</v>
      </c>
      <c r="C22" s="5">
        <v>83</v>
      </c>
      <c r="D22" s="5">
        <v>73</v>
      </c>
      <c r="E22" s="6">
        <f t="shared" si="0"/>
        <v>-0.12048192771084337</v>
      </c>
    </row>
    <row r="23" spans="2:5" ht="20.100000000000001" customHeight="1" thickBot="1" x14ac:dyDescent="0.25">
      <c r="B23" s="4" t="s">
        <v>25</v>
      </c>
      <c r="C23" s="5">
        <v>56</v>
      </c>
      <c r="D23" s="5">
        <v>70</v>
      </c>
      <c r="E23" s="6">
        <f t="shared" si="0"/>
        <v>0.25</v>
      </c>
    </row>
    <row r="24" spans="2:5" ht="20.100000000000001" customHeight="1" thickBot="1" x14ac:dyDescent="0.25">
      <c r="B24" s="4" t="s">
        <v>21</v>
      </c>
      <c r="C24" s="6">
        <f>C23/C21</f>
        <v>0.40287769784172661</v>
      </c>
      <c r="D24" s="6">
        <f t="shared" ref="D24" si="1">D23/D21</f>
        <v>0.48951048951048953</v>
      </c>
      <c r="E24" s="6">
        <f t="shared" si="0"/>
        <v>0.21503496503496511</v>
      </c>
    </row>
    <row r="25" spans="2:5" ht="20.100000000000001" customHeight="1" thickBot="1" x14ac:dyDescent="0.25">
      <c r="B25" s="7" t="s">
        <v>26</v>
      </c>
      <c r="C25" s="6">
        <v>0.25497148223773419</v>
      </c>
      <c r="D25" s="6">
        <v>0.25766147025377495</v>
      </c>
      <c r="E25" s="6">
        <f t="shared" si="0"/>
        <v>1.0550152481494476E-2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479</v>
      </c>
      <c r="D34" s="5">
        <v>394</v>
      </c>
      <c r="E34" s="6">
        <f>IF(C34&gt;0,(D34-C34)/C34,"-")</f>
        <v>-0.17745302713987474</v>
      </c>
    </row>
    <row r="35" spans="2:5" ht="20.100000000000001" customHeight="1" thickBot="1" x14ac:dyDescent="0.25">
      <c r="B35" s="4" t="s">
        <v>29</v>
      </c>
      <c r="C35" s="5">
        <v>2</v>
      </c>
      <c r="D35" s="5">
        <v>6</v>
      </c>
      <c r="E35" s="6">
        <f t="shared" ref="E35:E37" si="2">IF(C35&gt;0,(D35-C35)/C35,"-")</f>
        <v>2</v>
      </c>
    </row>
    <row r="36" spans="2:5" ht="20.100000000000001" customHeight="1" thickBot="1" x14ac:dyDescent="0.25">
      <c r="B36" s="4" t="s">
        <v>28</v>
      </c>
      <c r="C36" s="5">
        <v>400</v>
      </c>
      <c r="D36" s="5">
        <v>314</v>
      </c>
      <c r="E36" s="6">
        <f t="shared" si="2"/>
        <v>-0.215</v>
      </c>
    </row>
    <row r="37" spans="2:5" ht="20.100000000000001" customHeight="1" thickBot="1" x14ac:dyDescent="0.25">
      <c r="B37" s="4" t="s">
        <v>30</v>
      </c>
      <c r="C37" s="5">
        <v>77</v>
      </c>
      <c r="D37" s="5">
        <v>74</v>
      </c>
      <c r="E37" s="6">
        <f t="shared" si="2"/>
        <v>-3.896103896103896E-2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403</v>
      </c>
      <c r="D44" s="5">
        <v>450</v>
      </c>
      <c r="E44" s="6">
        <f>IF(C44&gt;0,(D44-C44)/C44,"-")</f>
        <v>0.11662531017369727</v>
      </c>
    </row>
    <row r="45" spans="2:5" ht="20.100000000000001" customHeight="1" thickBot="1" x14ac:dyDescent="0.25">
      <c r="B45" s="4" t="s">
        <v>34</v>
      </c>
      <c r="C45" s="5">
        <v>13</v>
      </c>
      <c r="D45" s="5">
        <v>6</v>
      </c>
      <c r="E45" s="6">
        <f t="shared" ref="E45:E51" si="3">IF(C45&gt;0,(D45-C45)/C45,"-")</f>
        <v>-0.53846153846153844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22</v>
      </c>
      <c r="E46" s="6">
        <f t="shared" si="3"/>
        <v>0.15789473684210525</v>
      </c>
    </row>
    <row r="47" spans="2:5" ht="20.100000000000001" customHeight="1" thickBot="1" x14ac:dyDescent="0.25">
      <c r="B47" s="4" t="s">
        <v>32</v>
      </c>
      <c r="C47" s="5">
        <v>713</v>
      </c>
      <c r="D47" s="5">
        <v>812</v>
      </c>
      <c r="E47" s="6">
        <f t="shared" si="3"/>
        <v>0.13884992987377279</v>
      </c>
    </row>
    <row r="48" spans="2:5" ht="20.100000000000001" customHeight="1" thickBot="1" x14ac:dyDescent="0.25">
      <c r="B48" s="4" t="s">
        <v>35</v>
      </c>
      <c r="C48" s="5">
        <v>233</v>
      </c>
      <c r="D48" s="5">
        <v>209</v>
      </c>
      <c r="E48" s="6">
        <f t="shared" si="3"/>
        <v>-0.10300429184549356</v>
      </c>
    </row>
    <row r="49" spans="2:5" ht="20.100000000000001" customHeight="1" thickBot="1" x14ac:dyDescent="0.25">
      <c r="B49" s="4" t="s">
        <v>67</v>
      </c>
      <c r="C49" s="5">
        <v>219</v>
      </c>
      <c r="D49" s="5">
        <v>254</v>
      </c>
      <c r="E49" s="6">
        <f t="shared" si="3"/>
        <v>0.15981735159817351</v>
      </c>
    </row>
    <row r="50" spans="2:5" ht="20.100000000000001" customHeight="1" collapsed="1" thickBot="1" x14ac:dyDescent="0.25">
      <c r="B50" s="4" t="s">
        <v>36</v>
      </c>
      <c r="C50" s="6">
        <f>C44/(C44+C45)</f>
        <v>0.96875</v>
      </c>
      <c r="D50" s="6">
        <f>D44/(D44+D45)</f>
        <v>0.98684210526315785</v>
      </c>
      <c r="E50" s="6">
        <f t="shared" si="3"/>
        <v>1.8675721561969397E-2</v>
      </c>
    </row>
    <row r="51" spans="2:5" ht="20.100000000000001" customHeight="1" thickBot="1" x14ac:dyDescent="0.25">
      <c r="B51" s="4" t="s">
        <v>37</v>
      </c>
      <c r="C51" s="6">
        <f>C47/(C46+C47)</f>
        <v>0.97404371584699456</v>
      </c>
      <c r="D51" s="6">
        <f t="shared" ref="D51" si="4">D47/(D46+D47)</f>
        <v>0.97362110311750605</v>
      </c>
      <c r="E51" s="6">
        <f t="shared" si="3"/>
        <v>-4.3387449927853052E-4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422</v>
      </c>
      <c r="D58" s="5">
        <v>466</v>
      </c>
      <c r="E58" s="6">
        <f>IF(C58&gt;0,(D58-C58)/C58,"-")</f>
        <v>0.10426540284360189</v>
      </c>
    </row>
    <row r="59" spans="2:5" ht="20.100000000000001" customHeight="1" thickBot="1" x14ac:dyDescent="0.25">
      <c r="B59" s="4" t="s">
        <v>41</v>
      </c>
      <c r="C59" s="5">
        <v>246</v>
      </c>
      <c r="D59" s="5">
        <v>277</v>
      </c>
      <c r="E59" s="6">
        <f t="shared" ref="E59:E63" si="5">IF(C59&gt;0,(D59-C59)/C59,"-")</f>
        <v>0.12601626016260162</v>
      </c>
    </row>
    <row r="60" spans="2:5" ht="20.100000000000001" customHeight="1" thickBot="1" x14ac:dyDescent="0.25">
      <c r="B60" s="4" t="s">
        <v>42</v>
      </c>
      <c r="C60" s="5">
        <v>163</v>
      </c>
      <c r="D60" s="5">
        <v>183</v>
      </c>
      <c r="E60" s="6">
        <f t="shared" si="5"/>
        <v>0.12269938650306748</v>
      </c>
    </row>
    <row r="61" spans="2:5" ht="20.100000000000001" customHeight="1" collapsed="1" thickBot="1" x14ac:dyDescent="0.25">
      <c r="B61" s="4" t="s">
        <v>98</v>
      </c>
      <c r="C61" s="6">
        <f>(C59+C60)/C58</f>
        <v>0.96919431279620849</v>
      </c>
      <c r="D61" s="6">
        <f>(D59+D60)/D58</f>
        <v>0.98712446351931327</v>
      </c>
      <c r="E61" s="6">
        <f t="shared" si="5"/>
        <v>1.8500057714303707E-2</v>
      </c>
    </row>
    <row r="62" spans="2:5" ht="20.100000000000001" customHeight="1" thickBot="1" x14ac:dyDescent="0.25">
      <c r="B62" s="4" t="s">
        <v>39</v>
      </c>
      <c r="C62" s="6">
        <v>0.95719844357976658</v>
      </c>
      <c r="D62" s="6">
        <v>0.98226950354609932</v>
      </c>
      <c r="E62" s="6">
        <f t="shared" si="5"/>
        <v>2.6192123623363879E-2</v>
      </c>
    </row>
    <row r="63" spans="2:5" ht="20.100000000000001" customHeight="1" thickBot="1" x14ac:dyDescent="0.25">
      <c r="B63" s="4" t="s">
        <v>40</v>
      </c>
      <c r="C63" s="6">
        <v>0.98787878787878791</v>
      </c>
      <c r="D63" s="6">
        <v>0.99456521739130432</v>
      </c>
      <c r="E63" s="6">
        <f t="shared" si="5"/>
        <v>6.7684715924245884E-3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1983</v>
      </c>
      <c r="D70" s="5">
        <v>2035</v>
      </c>
      <c r="E70" s="6">
        <f>IF(C70&gt;0,(D70-C70)/C70,"-")</f>
        <v>2.6222894604135148E-2</v>
      </c>
    </row>
    <row r="71" spans="2:10" ht="20.100000000000001" customHeight="1" thickBot="1" x14ac:dyDescent="0.25">
      <c r="B71" s="4" t="s">
        <v>45</v>
      </c>
      <c r="C71" s="5">
        <v>724</v>
      </c>
      <c r="D71" s="5">
        <v>790</v>
      </c>
      <c r="E71" s="6">
        <f t="shared" ref="E71:E77" si="6">IF(C71&gt;0,(D71-C71)/C71,"-")</f>
        <v>9.1160220994475141E-2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1</v>
      </c>
      <c r="E72" s="6">
        <f t="shared" si="6"/>
        <v>-0.5</v>
      </c>
    </row>
    <row r="73" spans="2:10" ht="20.100000000000001" customHeight="1" thickBot="1" x14ac:dyDescent="0.25">
      <c r="B73" s="4" t="s">
        <v>46</v>
      </c>
      <c r="C73" s="5">
        <v>943</v>
      </c>
      <c r="D73" s="5">
        <v>979</v>
      </c>
      <c r="E73" s="6">
        <f t="shared" si="6"/>
        <v>3.8176033934252389E-2</v>
      </c>
    </row>
    <row r="74" spans="2:10" ht="20.100000000000001" customHeight="1" thickBot="1" x14ac:dyDescent="0.25">
      <c r="B74" s="4" t="s">
        <v>47</v>
      </c>
      <c r="C74" s="5">
        <v>242</v>
      </c>
      <c r="D74" s="5">
        <v>208</v>
      </c>
      <c r="E74" s="6">
        <f t="shared" si="6"/>
        <v>-0.14049586776859505</v>
      </c>
    </row>
    <row r="75" spans="2:10" ht="20.100000000000001" customHeight="1" thickBot="1" x14ac:dyDescent="0.25">
      <c r="B75" s="4" t="s">
        <v>48</v>
      </c>
      <c r="C75" s="5">
        <v>72</v>
      </c>
      <c r="D75" s="5">
        <v>57</v>
      </c>
      <c r="E75" s="6">
        <f t="shared" si="6"/>
        <v>-0.20833333333333334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104</v>
      </c>
      <c r="D90" s="5">
        <v>62</v>
      </c>
      <c r="E90" s="6">
        <f>IF(C90&gt;0,(D90-C90)/C90,"-")</f>
        <v>-0.40384615384615385</v>
      </c>
    </row>
    <row r="91" spans="2:5" ht="29.25" thickBot="1" x14ac:dyDescent="0.25">
      <c r="B91" s="4" t="s">
        <v>52</v>
      </c>
      <c r="C91" s="5">
        <v>29</v>
      </c>
      <c r="D91" s="5">
        <v>38</v>
      </c>
      <c r="E91" s="6">
        <f t="shared" ref="E91:E93" si="7">IF(C91&gt;0,(D91-C91)/C91,"-")</f>
        <v>0.31034482758620691</v>
      </c>
    </row>
    <row r="92" spans="2:5" ht="29.25" customHeight="1" thickBot="1" x14ac:dyDescent="0.25">
      <c r="B92" s="4" t="s">
        <v>53</v>
      </c>
      <c r="C92" s="5">
        <v>53</v>
      </c>
      <c r="D92" s="5">
        <v>65</v>
      </c>
      <c r="E92" s="6">
        <f t="shared" si="7"/>
        <v>0.22641509433962265</v>
      </c>
    </row>
    <row r="93" spans="2:5" ht="29.25" customHeight="1" thickBot="1" x14ac:dyDescent="0.25">
      <c r="B93" s="4" t="s">
        <v>54</v>
      </c>
      <c r="C93" s="6">
        <f>(C90+C91)/(C90+C91+C92)</f>
        <v>0.71505376344086025</v>
      </c>
      <c r="D93" s="6">
        <f>(D90+D91)/(D90+D91+D92)</f>
        <v>0.60606060606060608</v>
      </c>
      <c r="E93" s="6">
        <f t="shared" si="7"/>
        <v>-0.15242652084757349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186</v>
      </c>
      <c r="D100" s="5">
        <v>167</v>
      </c>
      <c r="E100" s="6">
        <f>IF(C100&gt;0,(D100-C100)/C100,"-")</f>
        <v>-0.10215053763440861</v>
      </c>
    </row>
    <row r="101" spans="2:5" ht="20.100000000000001" customHeight="1" thickBot="1" x14ac:dyDescent="0.25">
      <c r="B101" s="4" t="s">
        <v>41</v>
      </c>
      <c r="C101" s="5">
        <v>85</v>
      </c>
      <c r="D101" s="5">
        <v>60</v>
      </c>
      <c r="E101" s="6">
        <f t="shared" ref="E101:E105" si="8">IF(C101&gt;0,(D101-C101)/C101,"-")</f>
        <v>-0.29411764705882354</v>
      </c>
    </row>
    <row r="102" spans="2:5" ht="20.100000000000001" customHeight="1" thickBot="1" x14ac:dyDescent="0.25">
      <c r="B102" s="4" t="s">
        <v>42</v>
      </c>
      <c r="C102" s="5">
        <v>48</v>
      </c>
      <c r="D102" s="5">
        <v>40</v>
      </c>
      <c r="E102" s="6">
        <f t="shared" si="8"/>
        <v>-0.16666666666666666</v>
      </c>
    </row>
    <row r="103" spans="2:5" ht="20.100000000000001" customHeight="1" thickBot="1" x14ac:dyDescent="0.25">
      <c r="B103" s="4" t="s">
        <v>98</v>
      </c>
      <c r="C103" s="6">
        <f>(C101+C102)/C100</f>
        <v>0.71505376344086025</v>
      </c>
      <c r="D103" s="6">
        <f>(D101+D102)/D100</f>
        <v>0.59880239520958078</v>
      </c>
      <c r="E103" s="6">
        <f t="shared" si="8"/>
        <v>-0.16257710143622542</v>
      </c>
    </row>
    <row r="104" spans="2:5" ht="20.100000000000001" customHeight="1" thickBot="1" x14ac:dyDescent="0.25">
      <c r="B104" s="4" t="s">
        <v>39</v>
      </c>
      <c r="C104" s="6">
        <v>0.7142857142857143</v>
      </c>
      <c r="D104" s="6">
        <v>0.625</v>
      </c>
      <c r="E104" s="6">
        <f t="shared" si="8"/>
        <v>-0.12500000000000003</v>
      </c>
    </row>
    <row r="105" spans="2:5" ht="20.100000000000001" customHeight="1" thickBot="1" x14ac:dyDescent="0.25">
      <c r="B105" s="4" t="s">
        <v>40</v>
      </c>
      <c r="C105" s="6">
        <v>0.71641791044776115</v>
      </c>
      <c r="D105" s="6">
        <v>0.56338028169014087</v>
      </c>
      <c r="E105" s="6">
        <f t="shared" si="8"/>
        <v>-0.21361502347417832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189</v>
      </c>
      <c r="D112" s="5">
        <v>178</v>
      </c>
      <c r="E112" s="6">
        <f>IF(C112&gt;0,(D112-C112)/C112,"-")</f>
        <v>-5.8201058201058198E-2</v>
      </c>
    </row>
    <row r="113" spans="2:14" ht="15" thickBot="1" x14ac:dyDescent="0.25">
      <c r="B113" s="4" t="s">
        <v>56</v>
      </c>
      <c r="C113" s="5">
        <v>63</v>
      </c>
      <c r="D113" s="5">
        <v>57</v>
      </c>
      <c r="E113" s="6">
        <f t="shared" ref="E113:E114" si="9">IF(C113&gt;0,(D113-C113)/C113,"-")</f>
        <v>-9.5238095238095233E-2</v>
      </c>
    </row>
    <row r="114" spans="2:14" ht="15" thickBot="1" x14ac:dyDescent="0.25">
      <c r="B114" s="4" t="s">
        <v>57</v>
      </c>
      <c r="C114" s="5">
        <v>126</v>
      </c>
      <c r="D114" s="5">
        <v>121</v>
      </c>
      <c r="E114" s="6">
        <f t="shared" si="9"/>
        <v>-3.968253968253968E-2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1</v>
      </c>
      <c r="H132" s="10">
        <v>0</v>
      </c>
      <c r="I132" s="10">
        <v>0</v>
      </c>
      <c r="J132" s="10">
        <v>1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3</v>
      </c>
      <c r="H133" s="10">
        <v>0</v>
      </c>
      <c r="I133" s="10">
        <v>0</v>
      </c>
      <c r="J133" s="10">
        <v>3</v>
      </c>
      <c r="K133" s="6">
        <f t="shared" si="11"/>
        <v>0.5</v>
      </c>
      <c r="L133" s="6" t="str">
        <f t="shared" si="10"/>
        <v>-</v>
      </c>
      <c r="M133" s="6" t="str">
        <f t="shared" si="10"/>
        <v>-</v>
      </c>
      <c r="N133" s="6">
        <f t="shared" si="10"/>
        <v>0.5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0.5</v>
      </c>
      <c r="H134" s="6" t="str">
        <f t="shared" si="12"/>
        <v>-</v>
      </c>
      <c r="I134" s="6" t="str">
        <f t="shared" si="12"/>
        <v>-</v>
      </c>
      <c r="J134" s="6">
        <f t="shared" si="12"/>
        <v>0.5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</v>
      </c>
      <c r="D143" s="10">
        <v>0</v>
      </c>
      <c r="E143" s="10">
        <v>0</v>
      </c>
      <c r="F143" s="10">
        <v>6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-0.66666666666666663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-0.66666666666666663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1</v>
      </c>
      <c r="F144" s="10">
        <v>3</v>
      </c>
      <c r="G144" s="10">
        <v>4</v>
      </c>
      <c r="H144" s="10">
        <v>0</v>
      </c>
      <c r="I144" s="10">
        <v>3</v>
      </c>
      <c r="J144" s="10">
        <v>7</v>
      </c>
      <c r="K144" s="6">
        <f t="shared" ref="K144:K147" si="16">IF(C144=0,"-",(G144-C144)/C144)</f>
        <v>1</v>
      </c>
      <c r="L144" s="6" t="str">
        <f t="shared" si="15"/>
        <v>-</v>
      </c>
      <c r="M144" s="6">
        <f t="shared" si="15"/>
        <v>2</v>
      </c>
      <c r="N144" s="6">
        <f t="shared" si="15"/>
        <v>1.3333333333333333</v>
      </c>
    </row>
    <row r="145" spans="2:14" ht="15" thickBot="1" x14ac:dyDescent="0.25">
      <c r="B145" s="4" t="s">
        <v>73</v>
      </c>
      <c r="C145" s="10">
        <v>25</v>
      </c>
      <c r="D145" s="10">
        <v>0</v>
      </c>
      <c r="E145" s="10">
        <v>0</v>
      </c>
      <c r="F145" s="10">
        <v>25</v>
      </c>
      <c r="G145" s="10">
        <v>21</v>
      </c>
      <c r="H145" s="10">
        <v>0</v>
      </c>
      <c r="I145" s="10">
        <v>2</v>
      </c>
      <c r="J145" s="10">
        <v>23</v>
      </c>
      <c r="K145" s="6">
        <f t="shared" si="16"/>
        <v>-0.16</v>
      </c>
      <c r="L145" s="6" t="str">
        <f t="shared" si="15"/>
        <v>-</v>
      </c>
      <c r="M145" s="6" t="str">
        <f t="shared" si="15"/>
        <v>-</v>
      </c>
      <c r="N145" s="6">
        <f t="shared" si="15"/>
        <v>-0.08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0</v>
      </c>
      <c r="F146" s="10">
        <v>9</v>
      </c>
      <c r="G146" s="10">
        <v>1</v>
      </c>
      <c r="H146" s="10">
        <v>0</v>
      </c>
      <c r="I146" s="10">
        <v>0</v>
      </c>
      <c r="J146" s="10">
        <v>1</v>
      </c>
      <c r="K146" s="6">
        <f t="shared" si="16"/>
        <v>-0.88888888888888884</v>
      </c>
      <c r="L146" s="6" t="str">
        <f t="shared" si="15"/>
        <v>-</v>
      </c>
      <c r="M146" s="6" t="str">
        <f t="shared" si="15"/>
        <v>-</v>
      </c>
      <c r="N146" s="6">
        <f t="shared" si="15"/>
        <v>-0.88888888888888884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1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42</v>
      </c>
      <c r="D148" s="10">
        <v>0</v>
      </c>
      <c r="E148" s="10">
        <v>1</v>
      </c>
      <c r="F148" s="10">
        <v>43</v>
      </c>
      <c r="G148" s="10">
        <v>29</v>
      </c>
      <c r="H148" s="10">
        <v>0</v>
      </c>
      <c r="I148" s="10">
        <v>6</v>
      </c>
      <c r="J148" s="10">
        <v>35</v>
      </c>
      <c r="K148" s="6">
        <f t="shared" ref="K148" si="17">IF(C148=0,"-",(G148-C148)/C148)</f>
        <v>-0.30952380952380953</v>
      </c>
      <c r="L148" s="6" t="str">
        <f t="shared" ref="L148" si="18">IF(D148=0,"-",(H148-D148)/D148)</f>
        <v>-</v>
      </c>
      <c r="M148" s="6">
        <f t="shared" ref="M148" si="19">IF(E148=0,"-",(I148-E148)/E148)</f>
        <v>5</v>
      </c>
      <c r="N148" s="6">
        <f t="shared" ref="N148" si="20">IF(F148=0,"-",(J148-F148)/F148)</f>
        <v>-0.18604651162790697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0.19354838709677419</v>
      </c>
      <c r="D149" s="6" t="str">
        <f t="shared" si="21"/>
        <v>-</v>
      </c>
      <c r="E149" s="6" t="str">
        <f t="shared" si="21"/>
        <v>-</v>
      </c>
      <c r="F149" s="6">
        <f t="shared" si="21"/>
        <v>0.19354838709677419</v>
      </c>
      <c r="G149" s="6">
        <f t="shared" si="21"/>
        <v>8.6956521739130432E-2</v>
      </c>
      <c r="H149" s="6" t="str">
        <f t="shared" si="21"/>
        <v>-</v>
      </c>
      <c r="I149" s="6" t="str">
        <f t="shared" si="21"/>
        <v>-</v>
      </c>
      <c r="J149" s="6">
        <f t="shared" si="21"/>
        <v>0.08</v>
      </c>
      <c r="K149" s="6">
        <f>IF(OR(C149="-",G149="-"),"-",(G149-C149)/C149)</f>
        <v>-0.55072463768115942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-0.58666666666666667</v>
      </c>
    </row>
    <row r="150" spans="2:14" ht="29.25" thickBot="1" x14ac:dyDescent="0.25">
      <c r="B150" s="7" t="s">
        <v>77</v>
      </c>
      <c r="C150" s="6">
        <f t="shared" si="21"/>
        <v>0.18181818181818182</v>
      </c>
      <c r="D150" s="6" t="str">
        <f t="shared" si="21"/>
        <v>-</v>
      </c>
      <c r="E150" s="6">
        <f t="shared" si="21"/>
        <v>1</v>
      </c>
      <c r="F150" s="6">
        <f t="shared" si="21"/>
        <v>0.25</v>
      </c>
      <c r="G150" s="6">
        <f t="shared" si="21"/>
        <v>0.8</v>
      </c>
      <c r="H150" s="6" t="str">
        <f t="shared" si="21"/>
        <v>-</v>
      </c>
      <c r="I150" s="6">
        <f t="shared" si="21"/>
        <v>1</v>
      </c>
      <c r="J150" s="6">
        <f t="shared" si="21"/>
        <v>0.875</v>
      </c>
      <c r="K150" s="6">
        <f>IF(OR(C150="-",G150="-"),"-",(G150-C150)/C150)</f>
        <v>3.4</v>
      </c>
      <c r="L150" s="6" t="str">
        <f t="shared" si="22"/>
        <v>-</v>
      </c>
      <c r="M150" s="6">
        <f t="shared" si="22"/>
        <v>0</v>
      </c>
      <c r="N150" s="6">
        <f t="shared" si="22"/>
        <v>2.5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34</v>
      </c>
      <c r="D157" s="19">
        <v>26</v>
      </c>
      <c r="E157" s="18">
        <f>IF(C157=0,"-",(D157-C157)/C157)</f>
        <v>-0.23529411764705882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</v>
      </c>
      <c r="D158" s="19">
        <v>2</v>
      </c>
      <c r="E158" s="18">
        <f t="shared" ref="E158:E159" si="23">IF(C158=0,"-",(D158-C158)/C158)</f>
        <v>-0.7142857142857143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0.80952380952380953</v>
      </c>
      <c r="D160" s="18">
        <f>IF(D157=0,"-",D157/(D157+D158+D159))</f>
        <v>0.9285714285714286</v>
      </c>
      <c r="E160" s="18">
        <f>IF(OR(C160="-",D160="-"),"-",(D160-C160)/C160)</f>
        <v>0.1470588235294118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</v>
      </c>
      <c r="D169" s="6">
        <f>IF(D166=0,"-",(D167+D168)/D166)</f>
        <v>0.5</v>
      </c>
      <c r="E169" s="6" t="e">
        <f t="shared" ref="E169:E171" si="25">IF(OR(C169="-",D169="-"),"-",(D169-C169)/C169)</f>
        <v>#DIV/0!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0.5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5</v>
      </c>
      <c r="D178" s="5">
        <v>3</v>
      </c>
      <c r="E178" s="6">
        <f>IF(C178=0,"-",(D178-C178)/C178)</f>
        <v>-0.4</v>
      </c>
      <c r="H178" s="13"/>
    </row>
    <row r="179" spans="2:8" ht="15" thickBot="1" x14ac:dyDescent="0.25">
      <c r="B179" s="4" t="s">
        <v>43</v>
      </c>
      <c r="C179" s="5">
        <v>3</v>
      </c>
      <c r="D179" s="5">
        <v>3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2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37</v>
      </c>
      <c r="D182" s="5">
        <v>47</v>
      </c>
      <c r="E182" s="6">
        <f t="shared" si="26"/>
        <v>0.27027027027027029</v>
      </c>
      <c r="H182" s="13"/>
    </row>
    <row r="183" spans="2:8" ht="15" thickBot="1" x14ac:dyDescent="0.25">
      <c r="B183" s="4" t="s">
        <v>47</v>
      </c>
      <c r="C183" s="5">
        <v>34</v>
      </c>
      <c r="D183" s="5">
        <v>44</v>
      </c>
      <c r="E183" s="6">
        <f t="shared" si="26"/>
        <v>0.29411764705882354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3</v>
      </c>
      <c r="E185" s="6">
        <f t="shared" si="26"/>
        <v>0</v>
      </c>
      <c r="H185" s="13"/>
    </row>
    <row r="186" spans="2:8" s="22" customFormat="1" x14ac:dyDescent="0.2"/>
    <row r="187" spans="2:8" s="22" customFormat="1" x14ac:dyDescent="0.2"/>
    <row r="188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3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3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3</v>
      </c>
      <c r="D200" s="5">
        <v>3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3</v>
      </c>
      <c r="E209" s="6">
        <f t="shared" si="28"/>
        <v>2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5</v>
      </c>
      <c r="E221" s="6">
        <f t="shared" ref="E221:E223" si="30">IF(C221=0,"-",(D221-C221)/C221)</f>
        <v>0.66666666666666663</v>
      </c>
    </row>
    <row r="222" spans="2:5" ht="15" thickBot="1" x14ac:dyDescent="0.25">
      <c r="B222" s="16" t="s">
        <v>92</v>
      </c>
      <c r="C222" s="5">
        <v>3</v>
      </c>
      <c r="D222" s="5">
        <v>3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14</v>
      </c>
      <c r="D223" s="5">
        <v>15</v>
      </c>
      <c r="E223" s="6">
        <f t="shared" si="30"/>
        <v>7.1428571428571425E-2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358</v>
      </c>
      <c r="D14" s="5">
        <v>656</v>
      </c>
      <c r="E14" s="6">
        <f>IF(C14&gt;0,(D14-C14)/C14)</f>
        <v>0.83240223463687146</v>
      </c>
    </row>
    <row r="15" spans="1:5" ht="20.100000000000001" customHeight="1" thickBot="1" x14ac:dyDescent="0.25">
      <c r="B15" s="4" t="s">
        <v>17</v>
      </c>
      <c r="C15" s="5">
        <v>358</v>
      </c>
      <c r="D15" s="5">
        <v>656</v>
      </c>
      <c r="E15" s="6">
        <f t="shared" ref="E15:E25" si="0">IF(C15&gt;0,(D15-C15)/C15)</f>
        <v>0.83240223463687146</v>
      </c>
    </row>
    <row r="16" spans="1:5" ht="20.100000000000001" customHeight="1" thickBot="1" x14ac:dyDescent="0.25">
      <c r="B16" s="4" t="s">
        <v>18</v>
      </c>
      <c r="C16" s="5">
        <v>190</v>
      </c>
      <c r="D16" s="5">
        <v>393</v>
      </c>
      <c r="E16" s="6">
        <f t="shared" si="0"/>
        <v>1.0684210526315789</v>
      </c>
    </row>
    <row r="17" spans="2:5" ht="20.100000000000001" customHeight="1" thickBot="1" x14ac:dyDescent="0.25">
      <c r="B17" s="4" t="s">
        <v>19</v>
      </c>
      <c r="C17" s="5">
        <v>168</v>
      </c>
      <c r="D17" s="5">
        <v>263</v>
      </c>
      <c r="E17" s="6">
        <f t="shared" si="0"/>
        <v>0.56547619047619047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2</v>
      </c>
      <c r="E18" s="6">
        <f>IF(C18=0,"-",(D18-C18)/C18)</f>
        <v>1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0.46927374301675978</v>
      </c>
      <c r="D20" s="6">
        <f>D17/D15</f>
        <v>0.40091463414634149</v>
      </c>
      <c r="E20" s="6">
        <f t="shared" si="0"/>
        <v>-0.14567000580720088</v>
      </c>
    </row>
    <row r="21" spans="2:5" ht="30" customHeight="1" thickBot="1" x14ac:dyDescent="0.25">
      <c r="B21" s="4" t="s">
        <v>23</v>
      </c>
      <c r="C21" s="5">
        <v>14</v>
      </c>
      <c r="D21" s="5">
        <v>24</v>
      </c>
      <c r="E21" s="6">
        <f t="shared" si="0"/>
        <v>0.7142857142857143</v>
      </c>
    </row>
    <row r="22" spans="2:5" ht="20.100000000000001" customHeight="1" thickBot="1" x14ac:dyDescent="0.25">
      <c r="B22" s="4" t="s">
        <v>24</v>
      </c>
      <c r="C22" s="5">
        <v>10</v>
      </c>
      <c r="D22" s="5">
        <v>15</v>
      </c>
      <c r="E22" s="6">
        <f t="shared" si="0"/>
        <v>0.5</v>
      </c>
    </row>
    <row r="23" spans="2:5" ht="20.100000000000001" customHeight="1" thickBot="1" x14ac:dyDescent="0.25">
      <c r="B23" s="4" t="s">
        <v>25</v>
      </c>
      <c r="C23" s="5">
        <v>4</v>
      </c>
      <c r="D23" s="5">
        <v>9</v>
      </c>
      <c r="E23" s="6">
        <f t="shared" si="0"/>
        <v>1.25</v>
      </c>
    </row>
    <row r="24" spans="2:5" ht="20.100000000000001" customHeight="1" thickBot="1" x14ac:dyDescent="0.25">
      <c r="B24" s="4" t="s">
        <v>21</v>
      </c>
      <c r="C24" s="6">
        <f>C23/C21</f>
        <v>0.2857142857142857</v>
      </c>
      <c r="D24" s="6">
        <f t="shared" ref="D24" si="1">D23/D21</f>
        <v>0.375</v>
      </c>
      <c r="E24" s="6">
        <f t="shared" si="0"/>
        <v>0.31250000000000006</v>
      </c>
    </row>
    <row r="25" spans="2:5" ht="20.100000000000001" customHeight="1" thickBot="1" x14ac:dyDescent="0.25">
      <c r="B25" s="7" t="s">
        <v>26</v>
      </c>
      <c r="C25" s="6">
        <v>0.10716252783831032</v>
      </c>
      <c r="D25" s="6">
        <v>0.1956631968264384</v>
      </c>
      <c r="E25" s="6">
        <f t="shared" si="0"/>
        <v>0.82585462263133858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87</v>
      </c>
      <c r="D34" s="5">
        <v>126</v>
      </c>
      <c r="E34" s="6">
        <f>IF(C34&gt;0,(D34-C34)/C34,"-")</f>
        <v>0.44827586206896552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73</v>
      </c>
      <c r="D36" s="5">
        <v>97</v>
      </c>
      <c r="E36" s="6">
        <f t="shared" si="2"/>
        <v>0.32876712328767121</v>
      </c>
    </row>
    <row r="37" spans="2:5" ht="20.100000000000001" customHeight="1" thickBot="1" x14ac:dyDescent="0.25">
      <c r="B37" s="4" t="s">
        <v>30</v>
      </c>
      <c r="C37" s="5">
        <v>14</v>
      </c>
      <c r="D37" s="5">
        <v>29</v>
      </c>
      <c r="E37" s="6">
        <f t="shared" si="2"/>
        <v>1.0714285714285714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78</v>
      </c>
      <c r="D44" s="5">
        <v>103</v>
      </c>
      <c r="E44" s="6">
        <f>IF(C44&gt;0,(D44-C44)/C44,"-")</f>
        <v>0.32051282051282054</v>
      </c>
    </row>
    <row r="45" spans="2:5" ht="20.100000000000001" customHeight="1" thickBot="1" x14ac:dyDescent="0.25">
      <c r="B45" s="4" t="s">
        <v>34</v>
      </c>
      <c r="C45" s="5">
        <v>4</v>
      </c>
      <c r="D45" s="5">
        <v>2</v>
      </c>
      <c r="E45" s="6">
        <f t="shared" ref="E45:E51" si="3">IF(C45&gt;0,(D45-C45)/C45,"-")</f>
        <v>-0.5</v>
      </c>
    </row>
    <row r="46" spans="2:5" ht="20.100000000000001" customHeight="1" thickBot="1" x14ac:dyDescent="0.25">
      <c r="B46" s="4" t="s">
        <v>31</v>
      </c>
      <c r="C46" s="5">
        <v>18</v>
      </c>
      <c r="D46" s="5">
        <v>16</v>
      </c>
      <c r="E46" s="6">
        <f t="shared" si="3"/>
        <v>-0.1111111111111111</v>
      </c>
    </row>
    <row r="47" spans="2:5" ht="20.100000000000001" customHeight="1" thickBot="1" x14ac:dyDescent="0.25">
      <c r="B47" s="4" t="s">
        <v>32</v>
      </c>
      <c r="C47" s="5">
        <v>156</v>
      </c>
      <c r="D47" s="5">
        <v>183</v>
      </c>
      <c r="E47" s="6">
        <f t="shared" si="3"/>
        <v>0.17307692307692307</v>
      </c>
    </row>
    <row r="48" spans="2:5" ht="20.100000000000001" customHeight="1" thickBot="1" x14ac:dyDescent="0.25">
      <c r="B48" s="4" t="s">
        <v>35</v>
      </c>
      <c r="C48" s="5">
        <v>39</v>
      </c>
      <c r="D48" s="5">
        <v>65</v>
      </c>
      <c r="E48" s="6">
        <f t="shared" si="3"/>
        <v>0.66666666666666663</v>
      </c>
    </row>
    <row r="49" spans="2:5" ht="20.100000000000001" customHeight="1" thickBot="1" x14ac:dyDescent="0.25">
      <c r="B49" s="4" t="s">
        <v>67</v>
      </c>
      <c r="C49" s="5">
        <v>21</v>
      </c>
      <c r="D49" s="5">
        <v>76</v>
      </c>
      <c r="E49" s="6">
        <f t="shared" si="3"/>
        <v>2.6190476190476191</v>
      </c>
    </row>
    <row r="50" spans="2:5" ht="20.100000000000001" customHeight="1" collapsed="1" thickBot="1" x14ac:dyDescent="0.25">
      <c r="B50" s="4" t="s">
        <v>36</v>
      </c>
      <c r="C50" s="6">
        <f>C44/(C44+C45)</f>
        <v>0.95121951219512191</v>
      </c>
      <c r="D50" s="6">
        <f>D44/(D44+D45)</f>
        <v>0.98095238095238091</v>
      </c>
      <c r="E50" s="6">
        <f t="shared" si="3"/>
        <v>3.1257631257631258E-2</v>
      </c>
    </row>
    <row r="51" spans="2:5" ht="20.100000000000001" customHeight="1" thickBot="1" x14ac:dyDescent="0.25">
      <c r="B51" s="4" t="s">
        <v>37</v>
      </c>
      <c r="C51" s="6">
        <f>C47/(C46+C47)</f>
        <v>0.89655172413793105</v>
      </c>
      <c r="D51" s="6">
        <f t="shared" ref="D51" si="4">D47/(D46+D47)</f>
        <v>0.91959798994974873</v>
      </c>
      <c r="E51" s="6">
        <f t="shared" si="3"/>
        <v>2.5705450328565874E-2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82</v>
      </c>
      <c r="D58" s="5">
        <v>105</v>
      </c>
      <c r="E58" s="6">
        <f>IF(C58&gt;0,(D58-C58)/C58,"-")</f>
        <v>0.28048780487804881</v>
      </c>
    </row>
    <row r="59" spans="2:5" ht="20.100000000000001" customHeight="1" thickBot="1" x14ac:dyDescent="0.25">
      <c r="B59" s="4" t="s">
        <v>41</v>
      </c>
      <c r="C59" s="5">
        <v>39</v>
      </c>
      <c r="D59" s="5">
        <v>55</v>
      </c>
      <c r="E59" s="6">
        <f t="shared" ref="E59:E63" si="5">IF(C59&gt;0,(D59-C59)/C59,"-")</f>
        <v>0.41025641025641024</v>
      </c>
    </row>
    <row r="60" spans="2:5" ht="20.100000000000001" customHeight="1" thickBot="1" x14ac:dyDescent="0.25">
      <c r="B60" s="4" t="s">
        <v>42</v>
      </c>
      <c r="C60" s="5">
        <v>39</v>
      </c>
      <c r="D60" s="5">
        <v>48</v>
      </c>
      <c r="E60" s="6">
        <f t="shared" si="5"/>
        <v>0.23076923076923078</v>
      </c>
    </row>
    <row r="61" spans="2:5" ht="20.100000000000001" customHeight="1" collapsed="1" thickBot="1" x14ac:dyDescent="0.25">
      <c r="B61" s="4" t="s">
        <v>98</v>
      </c>
      <c r="C61" s="6">
        <f>(C59+C60)/C58</f>
        <v>0.95121951219512191</v>
      </c>
      <c r="D61" s="6">
        <f>(D59+D60)/D58</f>
        <v>0.98095238095238091</v>
      </c>
      <c r="E61" s="6">
        <f t="shared" si="5"/>
        <v>3.1257631257631258E-2</v>
      </c>
    </row>
    <row r="62" spans="2:5" ht="20.100000000000001" customHeight="1" thickBot="1" x14ac:dyDescent="0.25">
      <c r="B62" s="4" t="s">
        <v>39</v>
      </c>
      <c r="C62" s="6">
        <v>0.95121951219512191</v>
      </c>
      <c r="D62" s="6">
        <v>1</v>
      </c>
      <c r="E62" s="6">
        <f t="shared" si="5"/>
        <v>5.1282051282051329E-2</v>
      </c>
    </row>
    <row r="63" spans="2:5" ht="20.100000000000001" customHeight="1" thickBot="1" x14ac:dyDescent="0.25">
      <c r="B63" s="4" t="s">
        <v>40</v>
      </c>
      <c r="C63" s="6">
        <v>0.95121951219512191</v>
      </c>
      <c r="D63" s="6">
        <v>0.96</v>
      </c>
      <c r="E63" s="6">
        <f t="shared" si="5"/>
        <v>9.2307692307692386E-3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336</v>
      </c>
      <c r="D70" s="5">
        <v>702</v>
      </c>
      <c r="E70" s="6">
        <f>IF(C70&gt;0,(D70-C70)/C70,"-")</f>
        <v>1.0892857142857142</v>
      </c>
    </row>
    <row r="71" spans="2:10" ht="20.100000000000001" customHeight="1" thickBot="1" x14ac:dyDescent="0.25">
      <c r="B71" s="4" t="s">
        <v>45</v>
      </c>
      <c r="C71" s="5">
        <v>74</v>
      </c>
      <c r="D71" s="5">
        <v>164</v>
      </c>
      <c r="E71" s="6">
        <f t="shared" ref="E71:E77" si="6">IF(C71&gt;0,(D71-C71)/C71,"-")</f>
        <v>1.2162162162162162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201</v>
      </c>
      <c r="D73" s="5">
        <v>443</v>
      </c>
      <c r="E73" s="6">
        <f t="shared" si="6"/>
        <v>1.2039800995024876</v>
      </c>
    </row>
    <row r="74" spans="2:10" ht="20.100000000000001" customHeight="1" thickBot="1" x14ac:dyDescent="0.25">
      <c r="B74" s="4" t="s">
        <v>47</v>
      </c>
      <c r="C74" s="5">
        <v>49</v>
      </c>
      <c r="D74" s="5">
        <v>73</v>
      </c>
      <c r="E74" s="6">
        <f t="shared" si="6"/>
        <v>0.48979591836734693</v>
      </c>
    </row>
    <row r="75" spans="2:10" ht="20.100000000000001" customHeight="1" thickBot="1" x14ac:dyDescent="0.25">
      <c r="B75" s="4" t="s">
        <v>48</v>
      </c>
      <c r="C75" s="5">
        <v>12</v>
      </c>
      <c r="D75" s="5">
        <v>22</v>
      </c>
      <c r="E75" s="6">
        <f t="shared" si="6"/>
        <v>0.83333333333333337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40</v>
      </c>
      <c r="D90" s="5">
        <v>51</v>
      </c>
      <c r="E90" s="6">
        <f>IF(C90&gt;0,(D90-C90)/C90,"-")</f>
        <v>0.27500000000000002</v>
      </c>
    </row>
    <row r="91" spans="2:5" ht="29.25" thickBot="1" x14ac:dyDescent="0.25">
      <c r="B91" s="4" t="s">
        <v>52</v>
      </c>
      <c r="C91" s="5">
        <v>22</v>
      </c>
      <c r="D91" s="5">
        <v>15</v>
      </c>
      <c r="E91" s="6">
        <f t="shared" ref="E91:E93" si="7">IF(C91&gt;0,(D91-C91)/C91,"-")</f>
        <v>-0.31818181818181818</v>
      </c>
    </row>
    <row r="92" spans="2:5" ht="29.25" customHeight="1" thickBot="1" x14ac:dyDescent="0.25">
      <c r="B92" s="4" t="s">
        <v>53</v>
      </c>
      <c r="C92" s="5">
        <v>9</v>
      </c>
      <c r="D92" s="5">
        <v>16</v>
      </c>
      <c r="E92" s="6">
        <f t="shared" si="7"/>
        <v>0.77777777777777779</v>
      </c>
    </row>
    <row r="93" spans="2:5" ht="29.25" customHeight="1" thickBot="1" x14ac:dyDescent="0.25">
      <c r="B93" s="4" t="s">
        <v>54</v>
      </c>
      <c r="C93" s="6">
        <f>(C90+C91)/(C90+C91+C92)</f>
        <v>0.87323943661971826</v>
      </c>
      <c r="D93" s="6">
        <f>(D90+D91)/(D90+D91+D92)</f>
        <v>0.80487804878048785</v>
      </c>
      <c r="E93" s="6">
        <f t="shared" si="7"/>
        <v>-7.8284815106215461E-2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71</v>
      </c>
      <c r="D100" s="5">
        <v>82</v>
      </c>
      <c r="E100" s="6">
        <f>IF(C100&gt;0,(D100-C100)/C100,"-")</f>
        <v>0.15492957746478872</v>
      </c>
    </row>
    <row r="101" spans="2:5" ht="20.100000000000001" customHeight="1" thickBot="1" x14ac:dyDescent="0.25">
      <c r="B101" s="4" t="s">
        <v>41</v>
      </c>
      <c r="C101" s="5">
        <v>27</v>
      </c>
      <c r="D101" s="5">
        <v>30</v>
      </c>
      <c r="E101" s="6">
        <f t="shared" ref="E101:E105" si="8">IF(C101&gt;0,(D101-C101)/C101,"-")</f>
        <v>0.1111111111111111</v>
      </c>
    </row>
    <row r="102" spans="2:5" ht="20.100000000000001" customHeight="1" thickBot="1" x14ac:dyDescent="0.25">
      <c r="B102" s="4" t="s">
        <v>42</v>
      </c>
      <c r="C102" s="5">
        <v>35</v>
      </c>
      <c r="D102" s="5">
        <v>36</v>
      </c>
      <c r="E102" s="6">
        <f t="shared" si="8"/>
        <v>2.8571428571428571E-2</v>
      </c>
    </row>
    <row r="103" spans="2:5" ht="20.100000000000001" customHeight="1" thickBot="1" x14ac:dyDescent="0.25">
      <c r="B103" s="4" t="s">
        <v>98</v>
      </c>
      <c r="C103" s="6">
        <f>(C101+C102)/C100</f>
        <v>0.87323943661971826</v>
      </c>
      <c r="D103" s="6">
        <f>(D101+D102)/D100</f>
        <v>0.80487804878048785</v>
      </c>
      <c r="E103" s="6">
        <f t="shared" si="8"/>
        <v>-7.8284815106215461E-2</v>
      </c>
    </row>
    <row r="104" spans="2:5" ht="20.100000000000001" customHeight="1" thickBot="1" x14ac:dyDescent="0.25">
      <c r="B104" s="4" t="s">
        <v>39</v>
      </c>
      <c r="C104" s="6">
        <v>0.84375</v>
      </c>
      <c r="D104" s="6">
        <v>0.76923076923076927</v>
      </c>
      <c r="E104" s="6">
        <f t="shared" si="8"/>
        <v>-8.8319088319088274E-2</v>
      </c>
    </row>
    <row r="105" spans="2:5" ht="20.100000000000001" customHeight="1" thickBot="1" x14ac:dyDescent="0.25">
      <c r="B105" s="4" t="s">
        <v>40</v>
      </c>
      <c r="C105" s="6">
        <v>0.89743589743589747</v>
      </c>
      <c r="D105" s="6">
        <v>0.83720930232558144</v>
      </c>
      <c r="E105" s="6">
        <f t="shared" si="8"/>
        <v>-6.7109634551495004E-2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87</v>
      </c>
      <c r="D112" s="5">
        <v>58</v>
      </c>
      <c r="E112" s="6">
        <f>IF(C112&gt;0,(D112-C112)/C112,"-")</f>
        <v>-0.33333333333333331</v>
      </c>
    </row>
    <row r="113" spans="2:14" ht="15" thickBot="1" x14ac:dyDescent="0.25">
      <c r="B113" s="4" t="s">
        <v>56</v>
      </c>
      <c r="C113" s="5">
        <v>72</v>
      </c>
      <c r="D113" s="5">
        <v>42</v>
      </c>
      <c r="E113" s="6">
        <f t="shared" ref="E113:E114" si="9">IF(C113&gt;0,(D113-C113)/C113,"-")</f>
        <v>-0.41666666666666669</v>
      </c>
    </row>
    <row r="114" spans="2:14" ht="15" thickBot="1" x14ac:dyDescent="0.25">
      <c r="B114" s="4" t="s">
        <v>57</v>
      </c>
      <c r="C114" s="5">
        <v>15</v>
      </c>
      <c r="D114" s="5">
        <v>16</v>
      </c>
      <c r="E114" s="6">
        <f t="shared" si="9"/>
        <v>6.6666666666666666E-2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0.5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2</v>
      </c>
      <c r="H145" s="10">
        <v>0</v>
      </c>
      <c r="I145" s="10">
        <v>0</v>
      </c>
      <c r="J145" s="10">
        <v>2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0</v>
      </c>
      <c r="D148" s="10">
        <v>0</v>
      </c>
      <c r="E148" s="10">
        <v>0</v>
      </c>
      <c r="F148" s="10">
        <v>0</v>
      </c>
      <c r="G148" s="10">
        <v>2</v>
      </c>
      <c r="H148" s="10">
        <v>0</v>
      </c>
      <c r="I148" s="10">
        <v>0</v>
      </c>
      <c r="J148" s="10">
        <v>2</v>
      </c>
      <c r="K148" s="6" t="str">
        <f t="shared" ref="K148" si="17">IF(C148=0,"-",(G148-C148)/C148)</f>
        <v>-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 t="str">
        <f t="shared" ref="N148" si="20">IF(F148=0,"-",(J148-F148)/F148)</f>
        <v>-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0</v>
      </c>
      <c r="D157" s="19">
        <v>2</v>
      </c>
      <c r="E157" s="18" t="str">
        <f>IF(C157=0,"-",(D157-C157)/C157)</f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 t="str">
        <f>IF(C157=0,"-",C157/(C157+C158+C159))</f>
        <v>-</v>
      </c>
      <c r="D160" s="18">
        <f>IF(D157=0,"-",D157/(D157+D158+D159))</f>
        <v>1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0.5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2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10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10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1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1</v>
      </c>
      <c r="E221" s="6">
        <f t="shared" ref="E221:E223" si="30">IF(C221=0,"-",(D221-C221)/C221)</f>
        <v>-0.75</v>
      </c>
    </row>
    <row r="222" spans="2:5" ht="15" thickBot="1" x14ac:dyDescent="0.25">
      <c r="B222" s="16" t="s">
        <v>92</v>
      </c>
      <c r="C222" s="5">
        <v>1</v>
      </c>
      <c r="D222" s="5">
        <v>2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6</v>
      </c>
      <c r="D223" s="5">
        <v>3</v>
      </c>
      <c r="E223" s="6">
        <f t="shared" si="30"/>
        <v>-0.5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1322</v>
      </c>
      <c r="D14" s="5">
        <v>1590</v>
      </c>
      <c r="E14" s="6">
        <f>IF(C14&gt;0,(D14-C14)/C14)</f>
        <v>0.20272314674735251</v>
      </c>
    </row>
    <row r="15" spans="1:5" ht="20.100000000000001" customHeight="1" thickBot="1" x14ac:dyDescent="0.25">
      <c r="B15" s="4" t="s">
        <v>17</v>
      </c>
      <c r="C15" s="5">
        <v>1322</v>
      </c>
      <c r="D15" s="5">
        <v>1590</v>
      </c>
      <c r="E15" s="6">
        <f t="shared" ref="E15:E25" si="0">IF(C15&gt;0,(D15-C15)/C15)</f>
        <v>0.20272314674735251</v>
      </c>
    </row>
    <row r="16" spans="1:5" ht="20.100000000000001" customHeight="1" thickBot="1" x14ac:dyDescent="0.25">
      <c r="B16" s="4" t="s">
        <v>18</v>
      </c>
      <c r="C16" s="5">
        <v>806</v>
      </c>
      <c r="D16" s="5">
        <v>930</v>
      </c>
      <c r="E16" s="6">
        <f t="shared" si="0"/>
        <v>0.15384615384615385</v>
      </c>
    </row>
    <row r="17" spans="2:5" ht="20.100000000000001" customHeight="1" thickBot="1" x14ac:dyDescent="0.25">
      <c r="B17" s="4" t="s">
        <v>19</v>
      </c>
      <c r="C17" s="5">
        <v>516</v>
      </c>
      <c r="D17" s="5">
        <v>660</v>
      </c>
      <c r="E17" s="6">
        <f t="shared" si="0"/>
        <v>0.27906976744186046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2</v>
      </c>
      <c r="E18" s="6">
        <f>IF(C18=0,"-",(D18-C18)/C18)</f>
        <v>-0.5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3</v>
      </c>
      <c r="E19" s="6">
        <f>IF(C19=0,"-",(D19-C19)/C19)</f>
        <v>2</v>
      </c>
    </row>
    <row r="20" spans="2:5" ht="20.100000000000001" customHeight="1" thickBot="1" x14ac:dyDescent="0.25">
      <c r="B20" s="4" t="s">
        <v>20</v>
      </c>
      <c r="C20" s="6">
        <f>C17/C15</f>
        <v>0.39031770045385777</v>
      </c>
      <c r="D20" s="6">
        <f>D17/D15</f>
        <v>0.41509433962264153</v>
      </c>
      <c r="E20" s="6">
        <f t="shared" si="0"/>
        <v>6.3478133684364585E-2</v>
      </c>
    </row>
    <row r="21" spans="2:5" ht="30" customHeight="1" thickBot="1" x14ac:dyDescent="0.25">
      <c r="B21" s="4" t="s">
        <v>23</v>
      </c>
      <c r="C21" s="5">
        <v>228</v>
      </c>
      <c r="D21" s="5">
        <v>35</v>
      </c>
      <c r="E21" s="6">
        <f t="shared" si="0"/>
        <v>-0.84649122807017541</v>
      </c>
    </row>
    <row r="22" spans="2:5" ht="20.100000000000001" customHeight="1" thickBot="1" x14ac:dyDescent="0.25">
      <c r="B22" s="4" t="s">
        <v>24</v>
      </c>
      <c r="C22" s="5">
        <v>97</v>
      </c>
      <c r="D22" s="5">
        <v>16</v>
      </c>
      <c r="E22" s="6">
        <f t="shared" si="0"/>
        <v>-0.83505154639175261</v>
      </c>
    </row>
    <row r="23" spans="2:5" ht="20.100000000000001" customHeight="1" thickBot="1" x14ac:dyDescent="0.25">
      <c r="B23" s="4" t="s">
        <v>25</v>
      </c>
      <c r="C23" s="5">
        <v>131</v>
      </c>
      <c r="D23" s="5">
        <v>19</v>
      </c>
      <c r="E23" s="6">
        <f t="shared" si="0"/>
        <v>-0.85496183206106868</v>
      </c>
    </row>
    <row r="24" spans="2:5" ht="20.100000000000001" customHeight="1" thickBot="1" x14ac:dyDescent="0.25">
      <c r="B24" s="4" t="s">
        <v>21</v>
      </c>
      <c r="C24" s="6">
        <f>C23/C21</f>
        <v>0.57456140350877194</v>
      </c>
      <c r="D24" s="6">
        <f t="shared" ref="D24" si="1">D23/D21</f>
        <v>0.54285714285714282</v>
      </c>
      <c r="E24" s="6">
        <f t="shared" si="0"/>
        <v>-5.5179934569247635E-2</v>
      </c>
    </row>
    <row r="25" spans="2:5" ht="20.100000000000001" customHeight="1" thickBot="1" x14ac:dyDescent="0.25">
      <c r="B25" s="7" t="s">
        <v>26</v>
      </c>
      <c r="C25" s="6">
        <v>0.11620874677393267</v>
      </c>
      <c r="D25" s="6">
        <v>0.1401948267227211</v>
      </c>
      <c r="E25" s="6">
        <f t="shared" si="0"/>
        <v>0.20640511678049403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216</v>
      </c>
      <c r="D34" s="5">
        <v>248</v>
      </c>
      <c r="E34" s="6">
        <f>IF(C34&gt;0,(D34-C34)/C34,"-")</f>
        <v>0.14814814814814814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130</v>
      </c>
      <c r="D36" s="5">
        <v>182</v>
      </c>
      <c r="E36" s="6">
        <f t="shared" si="2"/>
        <v>0.4</v>
      </c>
    </row>
    <row r="37" spans="2:5" ht="20.100000000000001" customHeight="1" thickBot="1" x14ac:dyDescent="0.25">
      <c r="B37" s="4" t="s">
        <v>30</v>
      </c>
      <c r="C37" s="5">
        <v>86</v>
      </c>
      <c r="D37" s="5">
        <v>66</v>
      </c>
      <c r="E37" s="6">
        <f t="shared" si="2"/>
        <v>-0.23255813953488372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235</v>
      </c>
      <c r="D44" s="5">
        <v>301</v>
      </c>
      <c r="E44" s="6">
        <f>IF(C44&gt;0,(D44-C44)/C44,"-")</f>
        <v>0.28085106382978725</v>
      </c>
    </row>
    <row r="45" spans="2:5" ht="20.100000000000001" customHeight="1" thickBot="1" x14ac:dyDescent="0.25">
      <c r="B45" s="4" t="s">
        <v>34</v>
      </c>
      <c r="C45" s="5">
        <v>8</v>
      </c>
      <c r="D45" s="5">
        <v>6</v>
      </c>
      <c r="E45" s="6">
        <f t="shared" ref="E45:E51" si="3">IF(C45&gt;0,(D45-C45)/C45,"-")</f>
        <v>-0.25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20</v>
      </c>
      <c r="E46" s="6">
        <f t="shared" si="3"/>
        <v>-0.13043478260869565</v>
      </c>
    </row>
    <row r="47" spans="2:5" ht="20.100000000000001" customHeight="1" thickBot="1" x14ac:dyDescent="0.25">
      <c r="B47" s="4" t="s">
        <v>32</v>
      </c>
      <c r="C47" s="5">
        <v>400</v>
      </c>
      <c r="D47" s="5">
        <v>437</v>
      </c>
      <c r="E47" s="6">
        <f t="shared" si="3"/>
        <v>9.2499999999999999E-2</v>
      </c>
    </row>
    <row r="48" spans="2:5" ht="20.100000000000001" customHeight="1" thickBot="1" x14ac:dyDescent="0.25">
      <c r="B48" s="4" t="s">
        <v>35</v>
      </c>
      <c r="C48" s="5">
        <v>315</v>
      </c>
      <c r="D48" s="5">
        <v>303</v>
      </c>
      <c r="E48" s="6">
        <f t="shared" si="3"/>
        <v>-3.8095238095238099E-2</v>
      </c>
    </row>
    <row r="49" spans="2:5" ht="20.100000000000001" customHeight="1" thickBot="1" x14ac:dyDescent="0.25">
      <c r="B49" s="4" t="s">
        <v>67</v>
      </c>
      <c r="C49" s="5">
        <v>125</v>
      </c>
      <c r="D49" s="5">
        <v>136</v>
      </c>
      <c r="E49" s="6">
        <f t="shared" si="3"/>
        <v>8.7999999999999995E-2</v>
      </c>
    </row>
    <row r="50" spans="2:5" ht="20.100000000000001" customHeight="1" collapsed="1" thickBot="1" x14ac:dyDescent="0.25">
      <c r="B50" s="4" t="s">
        <v>36</v>
      </c>
      <c r="C50" s="6">
        <f>C44/(C44+C45)</f>
        <v>0.96707818930041156</v>
      </c>
      <c r="D50" s="6">
        <f>D44/(D44+D45)</f>
        <v>0.98045602605863191</v>
      </c>
      <c r="E50" s="6">
        <f t="shared" si="3"/>
        <v>1.3833252477649129E-2</v>
      </c>
    </row>
    <row r="51" spans="2:5" ht="20.100000000000001" customHeight="1" thickBot="1" x14ac:dyDescent="0.25">
      <c r="B51" s="4" t="s">
        <v>37</v>
      </c>
      <c r="C51" s="6">
        <f>C47/(C46+C47)</f>
        <v>0.94562647754137119</v>
      </c>
      <c r="D51" s="6">
        <f t="shared" ref="D51" si="4">D47/(D46+D47)</f>
        <v>0.9562363238512035</v>
      </c>
      <c r="E51" s="6">
        <f t="shared" si="3"/>
        <v>1.1219912472647663E-2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253</v>
      </c>
      <c r="D58" s="5">
        <v>315</v>
      </c>
      <c r="E58" s="6">
        <f>IF(C58&gt;0,(D58-C58)/C58,"-")</f>
        <v>0.24505928853754941</v>
      </c>
    </row>
    <row r="59" spans="2:5" ht="20.100000000000001" customHeight="1" thickBot="1" x14ac:dyDescent="0.25">
      <c r="B59" s="4" t="s">
        <v>41</v>
      </c>
      <c r="C59" s="5">
        <v>141</v>
      </c>
      <c r="D59" s="5">
        <v>162</v>
      </c>
      <c r="E59" s="6">
        <f t="shared" ref="E59:E63" si="5">IF(C59&gt;0,(D59-C59)/C59,"-")</f>
        <v>0.14893617021276595</v>
      </c>
    </row>
    <row r="60" spans="2:5" ht="20.100000000000001" customHeight="1" thickBot="1" x14ac:dyDescent="0.25">
      <c r="B60" s="4" t="s">
        <v>42</v>
      </c>
      <c r="C60" s="5">
        <v>100</v>
      </c>
      <c r="D60" s="5">
        <v>141</v>
      </c>
      <c r="E60" s="6">
        <f t="shared" si="5"/>
        <v>0.41</v>
      </c>
    </row>
    <row r="61" spans="2:5" ht="20.100000000000001" customHeight="1" collapsed="1" thickBot="1" x14ac:dyDescent="0.25">
      <c r="B61" s="4" t="s">
        <v>98</v>
      </c>
      <c r="C61" s="6">
        <f>(C59+C60)/C58</f>
        <v>0.95256916996047436</v>
      </c>
      <c r="D61" s="6">
        <f>(D59+D60)/D58</f>
        <v>0.96190476190476193</v>
      </c>
      <c r="E61" s="6">
        <f t="shared" si="5"/>
        <v>9.8004346967002273E-3</v>
      </c>
    </row>
    <row r="62" spans="2:5" ht="20.100000000000001" customHeight="1" thickBot="1" x14ac:dyDescent="0.25">
      <c r="B62" s="4" t="s">
        <v>39</v>
      </c>
      <c r="C62" s="6">
        <v>0.92763157894736847</v>
      </c>
      <c r="D62" s="6">
        <v>0.94736842105263153</v>
      </c>
      <c r="E62" s="6">
        <f t="shared" si="5"/>
        <v>2.1276595744680736E-2</v>
      </c>
    </row>
    <row r="63" spans="2:5" ht="20.100000000000001" customHeight="1" thickBot="1" x14ac:dyDescent="0.25">
      <c r="B63" s="4" t="s">
        <v>40</v>
      </c>
      <c r="C63" s="6">
        <v>0.99009900990099009</v>
      </c>
      <c r="D63" s="6">
        <v>0.97916666666666663</v>
      </c>
      <c r="E63" s="6">
        <f t="shared" si="5"/>
        <v>-1.1041666666666694E-2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1591</v>
      </c>
      <c r="D70" s="5">
        <v>1885</v>
      </c>
      <c r="E70" s="6">
        <f>IF(C70&gt;0,(D70-C70)/C70,"-")</f>
        <v>0.18478944060339408</v>
      </c>
    </row>
    <row r="71" spans="2:10" ht="20.100000000000001" customHeight="1" thickBot="1" x14ac:dyDescent="0.25">
      <c r="B71" s="4" t="s">
        <v>45</v>
      </c>
      <c r="C71" s="5">
        <v>482</v>
      </c>
      <c r="D71" s="5">
        <v>605</v>
      </c>
      <c r="E71" s="6">
        <f t="shared" ref="E71:E77" si="6">IF(C71&gt;0,(D71-C71)/C71,"-")</f>
        <v>0.25518672199170123</v>
      </c>
    </row>
    <row r="72" spans="2:10" ht="20.100000000000001" customHeight="1" thickBot="1" x14ac:dyDescent="0.25">
      <c r="B72" s="4" t="s">
        <v>43</v>
      </c>
      <c r="C72" s="5">
        <v>7</v>
      </c>
      <c r="D72" s="5">
        <v>8</v>
      </c>
      <c r="E72" s="6">
        <f t="shared" si="6"/>
        <v>0.14285714285714285</v>
      </c>
    </row>
    <row r="73" spans="2:10" ht="20.100000000000001" customHeight="1" thickBot="1" x14ac:dyDescent="0.25">
      <c r="B73" s="4" t="s">
        <v>46</v>
      </c>
      <c r="C73" s="5">
        <v>786</v>
      </c>
      <c r="D73" s="5">
        <v>902</v>
      </c>
      <c r="E73" s="6">
        <f t="shared" si="6"/>
        <v>0.1475826972010178</v>
      </c>
    </row>
    <row r="74" spans="2:10" ht="20.100000000000001" customHeight="1" thickBot="1" x14ac:dyDescent="0.25">
      <c r="B74" s="4" t="s">
        <v>47</v>
      </c>
      <c r="C74" s="5">
        <v>285</v>
      </c>
      <c r="D74" s="5">
        <v>334</v>
      </c>
      <c r="E74" s="6">
        <f t="shared" si="6"/>
        <v>0.17192982456140352</v>
      </c>
    </row>
    <row r="75" spans="2:10" ht="20.100000000000001" customHeight="1" thickBot="1" x14ac:dyDescent="0.25">
      <c r="B75" s="4" t="s">
        <v>48</v>
      </c>
      <c r="C75" s="5">
        <v>31</v>
      </c>
      <c r="D75" s="5">
        <v>35</v>
      </c>
      <c r="E75" s="6">
        <f t="shared" si="6"/>
        <v>0.12903225806451613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135</v>
      </c>
      <c r="D90" s="5">
        <v>92</v>
      </c>
      <c r="E90" s="6">
        <f>IF(C90&gt;0,(D90-C90)/C90,"-")</f>
        <v>-0.31851851851851853</v>
      </c>
    </row>
    <row r="91" spans="2:5" ht="29.25" thickBot="1" x14ac:dyDescent="0.25">
      <c r="B91" s="4" t="s">
        <v>52</v>
      </c>
      <c r="C91" s="5">
        <v>58</v>
      </c>
      <c r="D91" s="5">
        <v>71</v>
      </c>
      <c r="E91" s="6">
        <f t="shared" ref="E91:E93" si="7">IF(C91&gt;0,(D91-C91)/C91,"-")</f>
        <v>0.22413793103448276</v>
      </c>
    </row>
    <row r="92" spans="2:5" ht="29.25" customHeight="1" thickBot="1" x14ac:dyDescent="0.25">
      <c r="B92" s="4" t="s">
        <v>53</v>
      </c>
      <c r="C92" s="5">
        <v>63</v>
      </c>
      <c r="D92" s="5">
        <v>68</v>
      </c>
      <c r="E92" s="6">
        <f t="shared" si="7"/>
        <v>7.9365079365079361E-2</v>
      </c>
    </row>
    <row r="93" spans="2:5" ht="29.25" customHeight="1" thickBot="1" x14ac:dyDescent="0.25">
      <c r="B93" s="4" t="s">
        <v>54</v>
      </c>
      <c r="C93" s="6">
        <f>(C90+C91)/(C90+C91+C92)</f>
        <v>0.75390625</v>
      </c>
      <c r="D93" s="6">
        <f>(D90+D91)/(D90+D91+D92)</f>
        <v>0.7056277056277056</v>
      </c>
      <c r="E93" s="6">
        <f t="shared" si="7"/>
        <v>-6.4037861965323142E-2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263</v>
      </c>
      <c r="D100" s="5">
        <v>237</v>
      </c>
      <c r="E100" s="6">
        <f>IF(C100&gt;0,(D100-C100)/C100,"-")</f>
        <v>-9.8859315589353611E-2</v>
      </c>
    </row>
    <row r="101" spans="2:5" ht="20.100000000000001" customHeight="1" thickBot="1" x14ac:dyDescent="0.25">
      <c r="B101" s="4" t="s">
        <v>41</v>
      </c>
      <c r="C101" s="5">
        <v>134</v>
      </c>
      <c r="D101" s="5">
        <v>94</v>
      </c>
      <c r="E101" s="6">
        <f t="shared" ref="E101:E105" si="8">IF(C101&gt;0,(D101-C101)/C101,"-")</f>
        <v>-0.29850746268656714</v>
      </c>
    </row>
    <row r="102" spans="2:5" ht="20.100000000000001" customHeight="1" thickBot="1" x14ac:dyDescent="0.25">
      <c r="B102" s="4" t="s">
        <v>42</v>
      </c>
      <c r="C102" s="5">
        <v>61</v>
      </c>
      <c r="D102" s="5">
        <v>72</v>
      </c>
      <c r="E102" s="6">
        <f t="shared" si="8"/>
        <v>0.18032786885245902</v>
      </c>
    </row>
    <row r="103" spans="2:5" ht="20.100000000000001" customHeight="1" thickBot="1" x14ac:dyDescent="0.25">
      <c r="B103" s="4" t="s">
        <v>98</v>
      </c>
      <c r="C103" s="6">
        <f>(C101+C102)/C100</f>
        <v>0.7414448669201521</v>
      </c>
      <c r="D103" s="6">
        <f>(D101+D102)/D100</f>
        <v>0.70042194092827004</v>
      </c>
      <c r="E103" s="6">
        <f t="shared" si="8"/>
        <v>-5.5328356594179402E-2</v>
      </c>
    </row>
    <row r="104" spans="2:5" ht="20.100000000000001" customHeight="1" thickBot="1" x14ac:dyDescent="0.25">
      <c r="B104" s="4" t="s">
        <v>39</v>
      </c>
      <c r="C104" s="6">
        <v>0.77456647398843925</v>
      </c>
      <c r="D104" s="6">
        <v>0.67142857142857137</v>
      </c>
      <c r="E104" s="6">
        <f t="shared" si="8"/>
        <v>-0.13315565031982943</v>
      </c>
    </row>
    <row r="105" spans="2:5" ht="20.100000000000001" customHeight="1" thickBot="1" x14ac:dyDescent="0.25">
      <c r="B105" s="4" t="s">
        <v>40</v>
      </c>
      <c r="C105" s="6">
        <v>0.67777777777777781</v>
      </c>
      <c r="D105" s="6">
        <v>0.74226804123711343</v>
      </c>
      <c r="E105" s="6">
        <f t="shared" si="8"/>
        <v>9.5149569038364024E-2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309</v>
      </c>
      <c r="D112" s="5">
        <v>310</v>
      </c>
      <c r="E112" s="6">
        <f>IF(C112&gt;0,(D112-C112)/C112,"-")</f>
        <v>3.2362459546925568E-3</v>
      </c>
    </row>
    <row r="113" spans="2:14" ht="15" thickBot="1" x14ac:dyDescent="0.25">
      <c r="B113" s="4" t="s">
        <v>56</v>
      </c>
      <c r="C113" s="5">
        <v>213</v>
      </c>
      <c r="D113" s="5">
        <v>199</v>
      </c>
      <c r="E113" s="6">
        <f t="shared" ref="E113:E114" si="9">IF(C113&gt;0,(D113-C113)/C113,"-")</f>
        <v>-6.5727699530516437E-2</v>
      </c>
    </row>
    <row r="114" spans="2:14" ht="15" thickBot="1" x14ac:dyDescent="0.25">
      <c r="B114" s="4" t="s">
        <v>57</v>
      </c>
      <c r="C114" s="5">
        <v>96</v>
      </c>
      <c r="D114" s="5">
        <v>111</v>
      </c>
      <c r="E114" s="6">
        <f t="shared" si="9"/>
        <v>0.15625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0</v>
      </c>
      <c r="F128" s="10">
        <v>2</v>
      </c>
      <c r="G128" s="10">
        <v>2</v>
      </c>
      <c r="H128" s="10">
        <v>1</v>
      </c>
      <c r="I128" s="10">
        <v>0</v>
      </c>
      <c r="J128" s="10">
        <v>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0.5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2</v>
      </c>
      <c r="D132" s="10">
        <v>0</v>
      </c>
      <c r="E132" s="10">
        <v>0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5</v>
      </c>
      <c r="D133" s="10">
        <v>0</v>
      </c>
      <c r="E133" s="10">
        <v>0</v>
      </c>
      <c r="F133" s="10">
        <v>5</v>
      </c>
      <c r="G133" s="10">
        <v>2</v>
      </c>
      <c r="H133" s="10">
        <v>1</v>
      </c>
      <c r="I133" s="10">
        <v>0</v>
      </c>
      <c r="J133" s="10">
        <v>3</v>
      </c>
      <c r="K133" s="6">
        <f t="shared" si="11"/>
        <v>-0.6</v>
      </c>
      <c r="L133" s="6" t="str">
        <f t="shared" si="10"/>
        <v>-</v>
      </c>
      <c r="M133" s="6" t="str">
        <f t="shared" si="10"/>
        <v>-</v>
      </c>
      <c r="N133" s="6">
        <f t="shared" si="10"/>
        <v>-0.4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0.66666666666666663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0.50000000000000011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0.50000000000000011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</v>
      </c>
      <c r="D143" s="10">
        <v>0</v>
      </c>
      <c r="E143" s="10">
        <v>0</v>
      </c>
      <c r="F143" s="10">
        <v>7</v>
      </c>
      <c r="G143" s="10">
        <v>6</v>
      </c>
      <c r="H143" s="10">
        <v>0</v>
      </c>
      <c r="I143" s="10">
        <v>0</v>
      </c>
      <c r="J143" s="10">
        <v>6</v>
      </c>
      <c r="K143" s="6">
        <f>IF(C143=0,"-",(G143-C143)/C143)</f>
        <v>-0.14285714285714285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-0.14285714285714285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9</v>
      </c>
      <c r="H144" s="10">
        <v>0</v>
      </c>
      <c r="I144" s="10">
        <v>0</v>
      </c>
      <c r="J144" s="10">
        <v>9</v>
      </c>
      <c r="K144" s="6">
        <f t="shared" ref="K144:K147" si="16">IF(C144=0,"-",(G144-C144)/C144)</f>
        <v>8</v>
      </c>
      <c r="L144" s="6" t="str">
        <f t="shared" si="15"/>
        <v>-</v>
      </c>
      <c r="M144" s="6" t="str">
        <f t="shared" si="15"/>
        <v>-</v>
      </c>
      <c r="N144" s="6">
        <f t="shared" si="15"/>
        <v>8</v>
      </c>
    </row>
    <row r="145" spans="2:14" ht="15" thickBot="1" x14ac:dyDescent="0.25">
      <c r="B145" s="4" t="s">
        <v>73</v>
      </c>
      <c r="C145" s="10">
        <v>34</v>
      </c>
      <c r="D145" s="10">
        <v>0</v>
      </c>
      <c r="E145" s="10">
        <v>2</v>
      </c>
      <c r="F145" s="10">
        <v>36</v>
      </c>
      <c r="G145" s="10">
        <v>47</v>
      </c>
      <c r="H145" s="10">
        <v>0</v>
      </c>
      <c r="I145" s="10">
        <v>0</v>
      </c>
      <c r="J145" s="10">
        <v>47</v>
      </c>
      <c r="K145" s="6">
        <f t="shared" si="16"/>
        <v>0.38235294117647056</v>
      </c>
      <c r="L145" s="6" t="str">
        <f t="shared" si="15"/>
        <v>-</v>
      </c>
      <c r="M145" s="6">
        <f t="shared" si="15"/>
        <v>-1</v>
      </c>
      <c r="N145" s="6">
        <f t="shared" si="15"/>
        <v>0.30555555555555558</v>
      </c>
    </row>
    <row r="146" spans="2:14" ht="15" thickBot="1" x14ac:dyDescent="0.25">
      <c r="B146" s="4" t="s">
        <v>74</v>
      </c>
      <c r="C146" s="10">
        <v>11</v>
      </c>
      <c r="D146" s="10">
        <v>0</v>
      </c>
      <c r="E146" s="10">
        <v>0</v>
      </c>
      <c r="F146" s="10">
        <v>11</v>
      </c>
      <c r="G146" s="10">
        <v>3</v>
      </c>
      <c r="H146" s="10">
        <v>0</v>
      </c>
      <c r="I146" s="10">
        <v>0</v>
      </c>
      <c r="J146" s="10">
        <v>3</v>
      </c>
      <c r="K146" s="6">
        <f t="shared" si="16"/>
        <v>-0.72727272727272729</v>
      </c>
      <c r="L146" s="6" t="str">
        <f t="shared" si="15"/>
        <v>-</v>
      </c>
      <c r="M146" s="6" t="str">
        <f t="shared" si="15"/>
        <v>-</v>
      </c>
      <c r="N146" s="6">
        <f t="shared" si="15"/>
        <v>-0.72727272727272729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1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53</v>
      </c>
      <c r="D148" s="10">
        <v>0</v>
      </c>
      <c r="E148" s="10">
        <v>2</v>
      </c>
      <c r="F148" s="10">
        <v>55</v>
      </c>
      <c r="G148" s="10">
        <v>66</v>
      </c>
      <c r="H148" s="10">
        <v>0</v>
      </c>
      <c r="I148" s="10">
        <v>1</v>
      </c>
      <c r="J148" s="10">
        <v>67</v>
      </c>
      <c r="K148" s="6">
        <f t="shared" ref="K148" si="17">IF(C148=0,"-",(G148-C148)/C148)</f>
        <v>0.24528301886792453</v>
      </c>
      <c r="L148" s="6" t="str">
        <f t="shared" ref="L148" si="18">IF(D148=0,"-",(H148-D148)/D148)</f>
        <v>-</v>
      </c>
      <c r="M148" s="6">
        <f t="shared" ref="M148" si="19">IF(E148=0,"-",(I148-E148)/E148)</f>
        <v>-0.5</v>
      </c>
      <c r="N148" s="6">
        <f t="shared" ref="N148" si="20">IF(F148=0,"-",(J148-F148)/F148)</f>
        <v>0.21818181818181817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0.17073170731707318</v>
      </c>
      <c r="D149" s="6" t="str">
        <f t="shared" si="21"/>
        <v>-</v>
      </c>
      <c r="E149" s="6" t="str">
        <f t="shared" si="21"/>
        <v>-</v>
      </c>
      <c r="F149" s="6">
        <f t="shared" si="21"/>
        <v>0.16279069767441862</v>
      </c>
      <c r="G149" s="6">
        <f t="shared" si="21"/>
        <v>0.11320754716981132</v>
      </c>
      <c r="H149" s="6" t="str">
        <f t="shared" si="21"/>
        <v>-</v>
      </c>
      <c r="I149" s="6" t="str">
        <f t="shared" si="21"/>
        <v>-</v>
      </c>
      <c r="J149" s="6">
        <f t="shared" si="21"/>
        <v>0.11320754716981132</v>
      </c>
      <c r="K149" s="6">
        <f>IF(OR(C149="-",G149="-"),"-",(G149-C149)/C149)</f>
        <v>-0.33692722371967659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-0.30458221024258764</v>
      </c>
    </row>
    <row r="150" spans="2:14" ht="29.25" thickBot="1" x14ac:dyDescent="0.25">
      <c r="B150" s="7" t="s">
        <v>77</v>
      </c>
      <c r="C150" s="6">
        <f t="shared" si="21"/>
        <v>8.3333333333333329E-2</v>
      </c>
      <c r="D150" s="6" t="str">
        <f t="shared" si="21"/>
        <v>-</v>
      </c>
      <c r="E150" s="6" t="str">
        <f t="shared" si="21"/>
        <v>-</v>
      </c>
      <c r="F150" s="6">
        <f t="shared" si="21"/>
        <v>8.3333333333333329E-2</v>
      </c>
      <c r="G150" s="6">
        <f t="shared" si="21"/>
        <v>0.75</v>
      </c>
      <c r="H150" s="6" t="str">
        <f t="shared" si="21"/>
        <v>-</v>
      </c>
      <c r="I150" s="6" t="str">
        <f t="shared" si="21"/>
        <v>-</v>
      </c>
      <c r="J150" s="6">
        <f t="shared" si="21"/>
        <v>0.75</v>
      </c>
      <c r="K150" s="6">
        <f>IF(OR(C150="-",G150="-"),"-",(G150-C150)/C150)</f>
        <v>8</v>
      </c>
      <c r="L150" s="6" t="str">
        <f t="shared" si="22"/>
        <v>-</v>
      </c>
      <c r="M150" s="6" t="str">
        <f t="shared" si="22"/>
        <v>-</v>
      </c>
      <c r="N150" s="6">
        <f t="shared" si="22"/>
        <v>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45</v>
      </c>
      <c r="D157" s="19">
        <v>50</v>
      </c>
      <c r="E157" s="18">
        <f>IF(C157=0,"-",(D157-C157)/C157)</f>
        <v>0.1111111111111111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</v>
      </c>
      <c r="D158" s="19">
        <v>14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2</v>
      </c>
      <c r="E159" s="18">
        <f t="shared" si="23"/>
        <v>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0.84905660377358494</v>
      </c>
      <c r="D160" s="18">
        <f>IF(D157=0,"-",D157/(D157+D158+D159))</f>
        <v>0.75757575757575757</v>
      </c>
      <c r="E160" s="18">
        <f>IF(OR(C160="-",D160="-"),"-",(D160-C160)/C160)</f>
        <v>-0.10774410774410778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4</v>
      </c>
      <c r="E166" s="6">
        <f>IF(C166=0,"-",(D166-C166)/C166)</f>
        <v>0.33333333333333331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3</v>
      </c>
      <c r="E167" s="6">
        <f t="shared" ref="E167:E168" si="24">IF(C167=0,"-",(D167-C167)/C167)</f>
        <v>2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0.66666666666666663</v>
      </c>
      <c r="D169" s="6">
        <f>IF(D166=0,"-",(D167+D168)/D166)</f>
        <v>1</v>
      </c>
      <c r="E169" s="6">
        <f t="shared" ref="E169:E171" si="25">IF(OR(C169="-",D169="-"),"-",(D169-C169)/C169)</f>
        <v>0.50000000000000011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8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3</v>
      </c>
      <c r="D179" s="5">
        <v>7</v>
      </c>
      <c r="E179" s="6">
        <f t="shared" ref="E179:E185" si="26">IF(C179=0,"-",(D179-C179)/C179)</f>
        <v>1.3333333333333333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61</v>
      </c>
      <c r="D182" s="5">
        <v>57</v>
      </c>
      <c r="E182" s="6">
        <f t="shared" si="26"/>
        <v>-6.5573770491803282E-2</v>
      </c>
      <c r="H182" s="13"/>
    </row>
    <row r="183" spans="2:8" ht="15" thickBot="1" x14ac:dyDescent="0.25">
      <c r="B183" s="4" t="s">
        <v>47</v>
      </c>
      <c r="C183" s="5">
        <v>58</v>
      </c>
      <c r="D183" s="5">
        <v>56</v>
      </c>
      <c r="E183" s="6">
        <f t="shared" si="26"/>
        <v>-3.4482758620689655E-2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1</v>
      </c>
      <c r="E185" s="6">
        <f t="shared" si="26"/>
        <v>-0.66666666666666663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4</v>
      </c>
      <c r="E197" s="6">
        <f t="shared" ref="E197:E200" si="27">IF(C197=0,"-",(D197-C197)/C197)</f>
        <v>0.33333333333333331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4</v>
      </c>
      <c r="E199" s="6">
        <f t="shared" si="27"/>
        <v>0.33333333333333331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4</v>
      </c>
      <c r="E208" s="6">
        <f t="shared" si="28"/>
        <v>0.33333333333333331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3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6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5</v>
      </c>
      <c r="D222" s="5">
        <v>6</v>
      </c>
      <c r="E222" s="6">
        <f t="shared" si="30"/>
        <v>0.2</v>
      </c>
    </row>
    <row r="223" spans="2:5" ht="15" thickBot="1" x14ac:dyDescent="0.25">
      <c r="B223" s="16" t="s">
        <v>93</v>
      </c>
      <c r="C223" s="5">
        <v>14</v>
      </c>
      <c r="D223" s="5">
        <v>15</v>
      </c>
      <c r="E223" s="6">
        <f t="shared" si="30"/>
        <v>7.1428571428571425E-2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223</v>
      </c>
      <c r="D14" s="5">
        <v>237</v>
      </c>
      <c r="E14" s="6">
        <f>IF(C14&gt;0,(D14-C14)/C14)</f>
        <v>6.2780269058295965E-2</v>
      </c>
    </row>
    <row r="15" spans="1:5" ht="20.100000000000001" customHeight="1" thickBot="1" x14ac:dyDescent="0.25">
      <c r="B15" s="4" t="s">
        <v>17</v>
      </c>
      <c r="C15" s="5">
        <v>223</v>
      </c>
      <c r="D15" s="5">
        <v>232</v>
      </c>
      <c r="E15" s="6">
        <f t="shared" ref="E15:E25" si="0">IF(C15&gt;0,(D15-C15)/C15)</f>
        <v>4.0358744394618833E-2</v>
      </c>
    </row>
    <row r="16" spans="1:5" ht="20.100000000000001" customHeight="1" thickBot="1" x14ac:dyDescent="0.25">
      <c r="B16" s="4" t="s">
        <v>18</v>
      </c>
      <c r="C16" s="5">
        <v>142</v>
      </c>
      <c r="D16" s="5">
        <v>141</v>
      </c>
      <c r="E16" s="6">
        <f t="shared" si="0"/>
        <v>-7.0422535211267607E-3</v>
      </c>
    </row>
    <row r="17" spans="2:5" ht="20.100000000000001" customHeight="1" thickBot="1" x14ac:dyDescent="0.25">
      <c r="B17" s="4" t="s">
        <v>19</v>
      </c>
      <c r="C17" s="5">
        <v>81</v>
      </c>
      <c r="D17" s="5">
        <v>91</v>
      </c>
      <c r="E17" s="6">
        <f t="shared" si="0"/>
        <v>0.12345679012345678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5</v>
      </c>
      <c r="E18" s="6">
        <f>IF(C18=0,"-",(D18-C18)/C18)</f>
        <v>0.66666666666666663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3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0.3632286995515695</v>
      </c>
      <c r="D20" s="6">
        <f>D17/D15</f>
        <v>0.39224137931034481</v>
      </c>
      <c r="E20" s="6">
        <f t="shared" si="0"/>
        <v>7.9874414644529546E-2</v>
      </c>
    </row>
    <row r="21" spans="2:5" ht="30" customHeight="1" thickBot="1" x14ac:dyDescent="0.25">
      <c r="B21" s="4" t="s">
        <v>23</v>
      </c>
      <c r="C21" s="5">
        <v>28</v>
      </c>
      <c r="D21" s="5">
        <v>42</v>
      </c>
      <c r="E21" s="6">
        <f t="shared" si="0"/>
        <v>0.5</v>
      </c>
    </row>
    <row r="22" spans="2:5" ht="20.100000000000001" customHeight="1" thickBot="1" x14ac:dyDescent="0.25">
      <c r="B22" s="4" t="s">
        <v>24</v>
      </c>
      <c r="C22" s="5">
        <v>16</v>
      </c>
      <c r="D22" s="5">
        <v>21</v>
      </c>
      <c r="E22" s="6">
        <f t="shared" si="0"/>
        <v>0.3125</v>
      </c>
    </row>
    <row r="23" spans="2:5" ht="20.100000000000001" customHeight="1" thickBot="1" x14ac:dyDescent="0.25">
      <c r="B23" s="4" t="s">
        <v>25</v>
      </c>
      <c r="C23" s="5">
        <v>12</v>
      </c>
      <c r="D23" s="5">
        <v>21</v>
      </c>
      <c r="E23" s="6">
        <f t="shared" si="0"/>
        <v>0.75</v>
      </c>
    </row>
    <row r="24" spans="2:5" ht="20.100000000000001" customHeight="1" thickBot="1" x14ac:dyDescent="0.25">
      <c r="B24" s="4" t="s">
        <v>21</v>
      </c>
      <c r="C24" s="6">
        <f>C23/C21</f>
        <v>0.42857142857142855</v>
      </c>
      <c r="D24" s="6">
        <f t="shared" ref="D24" si="1">D23/D21</f>
        <v>0.5</v>
      </c>
      <c r="E24" s="6">
        <f t="shared" si="0"/>
        <v>0.16666666666666674</v>
      </c>
    </row>
    <row r="25" spans="2:5" ht="20.100000000000001" customHeight="1" thickBot="1" x14ac:dyDescent="0.25">
      <c r="B25" s="7" t="s">
        <v>26</v>
      </c>
      <c r="C25" s="6">
        <v>0.13767726719885412</v>
      </c>
      <c r="D25" s="6">
        <v>0.14333108863668659</v>
      </c>
      <c r="E25" s="6">
        <f t="shared" si="0"/>
        <v>4.1065758733185583E-2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89</v>
      </c>
      <c r="D34" s="5">
        <v>67</v>
      </c>
      <c r="E34" s="6">
        <f>IF(C34&gt;0,(D34-C34)/C34,"-")</f>
        <v>-0.24719101123595505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71</v>
      </c>
      <c r="D36" s="5">
        <v>58</v>
      </c>
      <c r="E36" s="6">
        <f t="shared" si="2"/>
        <v>-0.18309859154929578</v>
      </c>
    </row>
    <row r="37" spans="2:5" ht="20.100000000000001" customHeight="1" thickBot="1" x14ac:dyDescent="0.25">
      <c r="B37" s="4" t="s">
        <v>30</v>
      </c>
      <c r="C37" s="5">
        <v>18</v>
      </c>
      <c r="D37" s="5">
        <v>9</v>
      </c>
      <c r="E37" s="6">
        <f t="shared" si="2"/>
        <v>-0.5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39</v>
      </c>
      <c r="D44" s="5">
        <v>46</v>
      </c>
      <c r="E44" s="6">
        <f>IF(C44&gt;0,(D44-C44)/C44,"-")</f>
        <v>0.17948717948717949</v>
      </c>
    </row>
    <row r="45" spans="2:5" ht="20.100000000000001" customHeight="1" thickBot="1" x14ac:dyDescent="0.25">
      <c r="B45" s="4" t="s">
        <v>34</v>
      </c>
      <c r="C45" s="5">
        <v>2</v>
      </c>
      <c r="D45" s="5">
        <v>0</v>
      </c>
      <c r="E45" s="6">
        <f t="shared" ref="E45:E51" si="3">IF(C45&gt;0,(D45-C45)/C45,"-")</f>
        <v>-1</v>
      </c>
    </row>
    <row r="46" spans="2:5" ht="20.100000000000001" customHeight="1" thickBot="1" x14ac:dyDescent="0.25">
      <c r="B46" s="4" t="s">
        <v>31</v>
      </c>
      <c r="C46" s="5">
        <v>0</v>
      </c>
      <c r="D46" s="5">
        <v>1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64</v>
      </c>
      <c r="D47" s="5">
        <v>41</v>
      </c>
      <c r="E47" s="6">
        <f t="shared" si="3"/>
        <v>-0.359375</v>
      </c>
    </row>
    <row r="48" spans="2:5" ht="20.100000000000001" customHeight="1" thickBot="1" x14ac:dyDescent="0.25">
      <c r="B48" s="4" t="s">
        <v>35</v>
      </c>
      <c r="C48" s="5">
        <v>28</v>
      </c>
      <c r="D48" s="5">
        <v>27</v>
      </c>
      <c r="E48" s="6">
        <f t="shared" si="3"/>
        <v>-3.5714285714285712E-2</v>
      </c>
    </row>
    <row r="49" spans="2:5" ht="20.100000000000001" customHeight="1" thickBot="1" x14ac:dyDescent="0.25">
      <c r="B49" s="4" t="s">
        <v>67</v>
      </c>
      <c r="C49" s="5">
        <v>45</v>
      </c>
      <c r="D49" s="5">
        <v>45</v>
      </c>
      <c r="E49" s="6">
        <f t="shared" si="3"/>
        <v>0</v>
      </c>
    </row>
    <row r="50" spans="2:5" ht="20.100000000000001" customHeight="1" collapsed="1" thickBot="1" x14ac:dyDescent="0.25">
      <c r="B50" s="4" t="s">
        <v>36</v>
      </c>
      <c r="C50" s="6">
        <f>C44/(C44+C45)</f>
        <v>0.95121951219512191</v>
      </c>
      <c r="D50" s="6">
        <f>D44/(D44+D45)</f>
        <v>1</v>
      </c>
      <c r="E50" s="6">
        <f t="shared" si="3"/>
        <v>5.1282051282051329E-2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0.97619047619047616</v>
      </c>
      <c r="E51" s="6">
        <f t="shared" si="3"/>
        <v>-2.3809523809523836E-2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41</v>
      </c>
      <c r="D58" s="5">
        <v>46</v>
      </c>
      <c r="E58" s="6">
        <f>IF(C58&gt;0,(D58-C58)/C58,"-")</f>
        <v>0.12195121951219512</v>
      </c>
    </row>
    <row r="59" spans="2:5" ht="20.100000000000001" customHeight="1" thickBot="1" x14ac:dyDescent="0.25">
      <c r="B59" s="4" t="s">
        <v>41</v>
      </c>
      <c r="C59" s="5">
        <v>20</v>
      </c>
      <c r="D59" s="5">
        <v>28</v>
      </c>
      <c r="E59" s="6">
        <f t="shared" ref="E59:E63" si="5">IF(C59&gt;0,(D59-C59)/C59,"-")</f>
        <v>0.4</v>
      </c>
    </row>
    <row r="60" spans="2:5" ht="20.100000000000001" customHeight="1" thickBot="1" x14ac:dyDescent="0.25">
      <c r="B60" s="4" t="s">
        <v>42</v>
      </c>
      <c r="C60" s="5">
        <v>19</v>
      </c>
      <c r="D60" s="5">
        <v>18</v>
      </c>
      <c r="E60" s="6">
        <f t="shared" si="5"/>
        <v>-5.2631578947368418E-2</v>
      </c>
    </row>
    <row r="61" spans="2:5" ht="20.100000000000001" customHeight="1" collapsed="1" thickBot="1" x14ac:dyDescent="0.25">
      <c r="B61" s="4" t="s">
        <v>98</v>
      </c>
      <c r="C61" s="6">
        <f>(C59+C60)/C58</f>
        <v>0.95121951219512191</v>
      </c>
      <c r="D61" s="6">
        <f>(D59+D60)/D58</f>
        <v>1</v>
      </c>
      <c r="E61" s="6">
        <f t="shared" si="5"/>
        <v>5.1282051282051329E-2</v>
      </c>
    </row>
    <row r="62" spans="2:5" ht="20.100000000000001" customHeight="1" thickBot="1" x14ac:dyDescent="0.25">
      <c r="B62" s="4" t="s">
        <v>39</v>
      </c>
      <c r="C62" s="6">
        <v>0.90909090909090906</v>
      </c>
      <c r="D62" s="6">
        <v>1</v>
      </c>
      <c r="E62" s="6">
        <f t="shared" si="5"/>
        <v>0.10000000000000003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290</v>
      </c>
      <c r="D70" s="5">
        <v>260</v>
      </c>
      <c r="E70" s="6">
        <f>IF(C70&gt;0,(D70-C70)/C70,"-")</f>
        <v>-0.10344827586206896</v>
      </c>
    </row>
    <row r="71" spans="2:10" ht="20.100000000000001" customHeight="1" thickBot="1" x14ac:dyDescent="0.25">
      <c r="B71" s="4" t="s">
        <v>45</v>
      </c>
      <c r="C71" s="5">
        <v>145</v>
      </c>
      <c r="D71" s="5">
        <v>97</v>
      </c>
      <c r="E71" s="6">
        <f t="shared" ref="E71:E77" si="6">IF(C71&gt;0,(D71-C71)/C71,"-")</f>
        <v>-0.33103448275862069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1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107</v>
      </c>
      <c r="D73" s="5">
        <v>116</v>
      </c>
      <c r="E73" s="6">
        <f t="shared" si="6"/>
        <v>8.4112149532710276E-2</v>
      </c>
    </row>
    <row r="74" spans="2:10" ht="20.100000000000001" customHeight="1" thickBot="1" x14ac:dyDescent="0.25">
      <c r="B74" s="4" t="s">
        <v>47</v>
      </c>
      <c r="C74" s="5">
        <v>33</v>
      </c>
      <c r="D74" s="5">
        <v>44</v>
      </c>
      <c r="E74" s="6">
        <f t="shared" si="6"/>
        <v>0.33333333333333331</v>
      </c>
    </row>
    <row r="75" spans="2:10" ht="20.100000000000001" customHeight="1" thickBot="1" x14ac:dyDescent="0.25">
      <c r="B75" s="4" t="s">
        <v>48</v>
      </c>
      <c r="C75" s="5">
        <v>5</v>
      </c>
      <c r="D75" s="5">
        <v>2</v>
      </c>
      <c r="E75" s="6">
        <f t="shared" si="6"/>
        <v>-0.6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</v>
      </c>
      <c r="D90" s="5">
        <v>22</v>
      </c>
      <c r="E90" s="6">
        <f>IF(C90&gt;0,(D90-C90)/C90,"-")</f>
        <v>0.83333333333333337</v>
      </c>
    </row>
    <row r="91" spans="2:5" ht="29.25" thickBot="1" x14ac:dyDescent="0.25">
      <c r="B91" s="4" t="s">
        <v>52</v>
      </c>
      <c r="C91" s="5">
        <v>5</v>
      </c>
      <c r="D91" s="5">
        <v>5</v>
      </c>
      <c r="E91" s="6">
        <f t="shared" ref="E91:E93" si="7">IF(C91&gt;0,(D91-C91)/C91,"-")</f>
        <v>0</v>
      </c>
    </row>
    <row r="92" spans="2:5" ht="29.25" customHeight="1" thickBot="1" x14ac:dyDescent="0.25">
      <c r="B92" s="4" t="s">
        <v>53</v>
      </c>
      <c r="C92" s="5">
        <v>2</v>
      </c>
      <c r="D92" s="5">
        <v>15</v>
      </c>
      <c r="E92" s="6">
        <f t="shared" si="7"/>
        <v>6.5</v>
      </c>
    </row>
    <row r="93" spans="2:5" ht="29.25" customHeight="1" thickBot="1" x14ac:dyDescent="0.25">
      <c r="B93" s="4" t="s">
        <v>54</v>
      </c>
      <c r="C93" s="6">
        <f>(C90+C91)/(C90+C91+C92)</f>
        <v>0.89473684210526316</v>
      </c>
      <c r="D93" s="6">
        <f>(D90+D91)/(D90+D91+D92)</f>
        <v>0.6428571428571429</v>
      </c>
      <c r="E93" s="6">
        <f t="shared" si="7"/>
        <v>-0.28151260504201675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19</v>
      </c>
      <c r="D100" s="5">
        <v>42</v>
      </c>
      <c r="E100" s="6">
        <f>IF(C100&gt;0,(D100-C100)/C100,"-")</f>
        <v>1.2105263157894737</v>
      </c>
    </row>
    <row r="101" spans="2:5" ht="20.100000000000001" customHeight="1" thickBot="1" x14ac:dyDescent="0.25">
      <c r="B101" s="4" t="s">
        <v>41</v>
      </c>
      <c r="C101" s="5">
        <v>9</v>
      </c>
      <c r="D101" s="5">
        <v>16</v>
      </c>
      <c r="E101" s="6">
        <f t="shared" ref="E101:E105" si="8">IF(C101&gt;0,(D101-C101)/C101,"-")</f>
        <v>0.77777777777777779</v>
      </c>
    </row>
    <row r="102" spans="2:5" ht="20.100000000000001" customHeight="1" thickBot="1" x14ac:dyDescent="0.25">
      <c r="B102" s="4" t="s">
        <v>42</v>
      </c>
      <c r="C102" s="5">
        <v>8</v>
      </c>
      <c r="D102" s="5">
        <v>11</v>
      </c>
      <c r="E102" s="6">
        <f t="shared" si="8"/>
        <v>0.375</v>
      </c>
    </row>
    <row r="103" spans="2:5" ht="20.100000000000001" customHeight="1" thickBot="1" x14ac:dyDescent="0.25">
      <c r="B103" s="4" t="s">
        <v>98</v>
      </c>
      <c r="C103" s="6">
        <f>(C101+C102)/C100</f>
        <v>0.89473684210526316</v>
      </c>
      <c r="D103" s="6">
        <f>(D101+D102)/D100</f>
        <v>0.6428571428571429</v>
      </c>
      <c r="E103" s="6">
        <f t="shared" si="8"/>
        <v>-0.28151260504201675</v>
      </c>
    </row>
    <row r="104" spans="2:5" ht="20.100000000000001" customHeight="1" thickBot="1" x14ac:dyDescent="0.25">
      <c r="B104" s="4" t="s">
        <v>39</v>
      </c>
      <c r="C104" s="6">
        <v>0.9</v>
      </c>
      <c r="D104" s="6">
        <v>0.5714285714285714</v>
      </c>
      <c r="E104" s="6">
        <f t="shared" si="8"/>
        <v>-0.36507936507936511</v>
      </c>
    </row>
    <row r="105" spans="2:5" ht="20.100000000000001" customHeight="1" thickBot="1" x14ac:dyDescent="0.25">
      <c r="B105" s="4" t="s">
        <v>40</v>
      </c>
      <c r="C105" s="6">
        <v>0.88888888888888884</v>
      </c>
      <c r="D105" s="6">
        <v>0.7857142857142857</v>
      </c>
      <c r="E105" s="6">
        <f t="shared" si="8"/>
        <v>-0.11607142857142853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36</v>
      </c>
      <c r="D112" s="5">
        <v>42</v>
      </c>
      <c r="E112" s="6">
        <f>IF(C112&gt;0,(D112-C112)/C112,"-")</f>
        <v>0.16666666666666666</v>
      </c>
    </row>
    <row r="113" spans="2:14" ht="15" thickBot="1" x14ac:dyDescent="0.25">
      <c r="B113" s="4" t="s">
        <v>56</v>
      </c>
      <c r="C113" s="5">
        <v>11</v>
      </c>
      <c r="D113" s="5">
        <v>21</v>
      </c>
      <c r="E113" s="6">
        <f t="shared" ref="E113:E114" si="9">IF(C113&gt;0,(D113-C113)/C113,"-")</f>
        <v>0.90909090909090906</v>
      </c>
    </row>
    <row r="114" spans="2:14" ht="15" thickBot="1" x14ac:dyDescent="0.25">
      <c r="B114" s="4" t="s">
        <v>57</v>
      </c>
      <c r="C114" s="5">
        <v>25</v>
      </c>
      <c r="D114" s="5">
        <v>21</v>
      </c>
      <c r="E114" s="6">
        <f t="shared" si="9"/>
        <v>-0.16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2</v>
      </c>
      <c r="H133" s="10">
        <v>0</v>
      </c>
      <c r="I133" s="10">
        <v>0</v>
      </c>
      <c r="J133" s="10">
        <v>2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0.5</v>
      </c>
      <c r="H134" s="6" t="str">
        <f t="shared" si="12"/>
        <v>-</v>
      </c>
      <c r="I134" s="6" t="str">
        <f t="shared" si="12"/>
        <v>-</v>
      </c>
      <c r="J134" s="6">
        <f t="shared" si="12"/>
        <v>0.5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1</v>
      </c>
      <c r="H143" s="10">
        <v>0</v>
      </c>
      <c r="I143" s="10">
        <v>0</v>
      </c>
      <c r="J143" s="10">
        <v>1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2</v>
      </c>
      <c r="H145" s="10">
        <v>0</v>
      </c>
      <c r="I145" s="10">
        <v>0</v>
      </c>
      <c r="J145" s="10">
        <v>2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0</v>
      </c>
      <c r="D148" s="10">
        <v>0</v>
      </c>
      <c r="E148" s="10">
        <v>0</v>
      </c>
      <c r="F148" s="10">
        <v>0</v>
      </c>
      <c r="G148" s="10">
        <v>3</v>
      </c>
      <c r="H148" s="10">
        <v>0</v>
      </c>
      <c r="I148" s="10">
        <v>0</v>
      </c>
      <c r="J148" s="10">
        <v>3</v>
      </c>
      <c r="K148" s="6" t="str">
        <f t="shared" ref="K148" si="17">IF(C148=0,"-",(G148-C148)/C148)</f>
        <v>-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 t="str">
        <f t="shared" ref="N148" si="20">IF(F148=0,"-",(J148-F148)/F148)</f>
        <v>-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0.33333333333333331</v>
      </c>
      <c r="H149" s="6" t="str">
        <f t="shared" si="21"/>
        <v>-</v>
      </c>
      <c r="I149" s="6" t="str">
        <f t="shared" si="21"/>
        <v>-</v>
      </c>
      <c r="J149" s="6">
        <f t="shared" si="21"/>
        <v>0.33333333333333331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0</v>
      </c>
      <c r="D157" s="19">
        <v>2</v>
      </c>
      <c r="E157" s="18" t="str">
        <f>IF(C157=0,"-",(D157-C157)/C157)</f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 t="str">
        <f>IF(C157=0,"-",C157/(C157+C158+C159))</f>
        <v>-</v>
      </c>
      <c r="D160" s="18">
        <f>IF(D157=0,"-",D157/(D157+D158+D159))</f>
        <v>0.66666666666666663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2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0.5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0.5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1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3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3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3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3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3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3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3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1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1</v>
      </c>
      <c r="D222" s="5">
        <v>3</v>
      </c>
      <c r="E222" s="6">
        <f t="shared" si="30"/>
        <v>2</v>
      </c>
    </row>
    <row r="223" spans="2:5" ht="15" thickBot="1" x14ac:dyDescent="0.25">
      <c r="B223" s="16" t="s">
        <v>93</v>
      </c>
      <c r="C223" s="5">
        <v>1</v>
      </c>
      <c r="D223" s="5">
        <v>1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3º Trimestre 2022</v>
      </c>
    </row>
    <row r="13" spans="2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9482</v>
      </c>
      <c r="D14" s="5">
        <v>10541</v>
      </c>
      <c r="E14" s="6">
        <f>IF(C14&gt;0,(D14-C14)/C14)</f>
        <v>0.11168529846024046</v>
      </c>
    </row>
    <row r="15" spans="2:5" ht="20.100000000000001" customHeight="1" thickBot="1" x14ac:dyDescent="0.25">
      <c r="B15" s="4" t="s">
        <v>17</v>
      </c>
      <c r="C15" s="5">
        <v>8858</v>
      </c>
      <c r="D15" s="5">
        <v>10436</v>
      </c>
      <c r="E15" s="6">
        <f t="shared" ref="E15:E25" si="0">IF(C15&gt;0,(D15-C15)/C15)</f>
        <v>0.17814405057575072</v>
      </c>
    </row>
    <row r="16" spans="2:5" ht="20.100000000000001" customHeight="1" thickBot="1" x14ac:dyDescent="0.25">
      <c r="B16" s="4" t="s">
        <v>18</v>
      </c>
      <c r="C16" s="5">
        <v>6492</v>
      </c>
      <c r="D16" s="5">
        <v>7721</v>
      </c>
      <c r="E16" s="6">
        <f t="shared" si="0"/>
        <v>0.18930991990141713</v>
      </c>
    </row>
    <row r="17" spans="2:5" ht="20.100000000000001" customHeight="1" thickBot="1" x14ac:dyDescent="0.25">
      <c r="B17" s="4" t="s">
        <v>19</v>
      </c>
      <c r="C17" s="5">
        <v>2366</v>
      </c>
      <c r="D17" s="5">
        <v>2715</v>
      </c>
      <c r="E17" s="6">
        <f t="shared" si="0"/>
        <v>0.14750633981403213</v>
      </c>
    </row>
    <row r="18" spans="2:5" ht="20.100000000000001" customHeight="1" thickBot="1" x14ac:dyDescent="0.25">
      <c r="B18" s="4" t="s">
        <v>100</v>
      </c>
      <c r="C18" s="5">
        <v>30</v>
      </c>
      <c r="D18" s="5">
        <v>19</v>
      </c>
      <c r="E18" s="6">
        <f>IF(C18=0,"-",(D18-C18)/C18)</f>
        <v>-0.36666666666666664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8</v>
      </c>
      <c r="E19" s="6">
        <f>IF(C19=0,"-",(D19-C19)/C19)</f>
        <v>3</v>
      </c>
    </row>
    <row r="20" spans="2:5" ht="20.100000000000001" customHeight="1" thickBot="1" x14ac:dyDescent="0.25">
      <c r="B20" s="4" t="s">
        <v>20</v>
      </c>
      <c r="C20" s="6">
        <f>C17/C15</f>
        <v>0.26710318356288099</v>
      </c>
      <c r="D20" s="6">
        <f>D17/D15</f>
        <v>0.26015714833269454</v>
      </c>
      <c r="E20" s="6">
        <f t="shared" si="0"/>
        <v>-2.6005063427299878E-2</v>
      </c>
    </row>
    <row r="21" spans="2:5" ht="30" customHeight="1" thickBot="1" x14ac:dyDescent="0.25">
      <c r="B21" s="4" t="s">
        <v>23</v>
      </c>
      <c r="C21" s="5">
        <v>483</v>
      </c>
      <c r="D21" s="5">
        <v>592</v>
      </c>
      <c r="E21" s="6">
        <f t="shared" si="0"/>
        <v>0.22567287784679088</v>
      </c>
    </row>
    <row r="22" spans="2:5" ht="20.100000000000001" customHeight="1" thickBot="1" x14ac:dyDescent="0.25">
      <c r="B22" s="4" t="s">
        <v>24</v>
      </c>
      <c r="C22" s="5">
        <v>291</v>
      </c>
      <c r="D22" s="5">
        <v>417</v>
      </c>
      <c r="E22" s="6">
        <f t="shared" si="0"/>
        <v>0.4329896907216495</v>
      </c>
    </row>
    <row r="23" spans="2:5" ht="20.100000000000001" customHeight="1" thickBot="1" x14ac:dyDescent="0.25">
      <c r="B23" s="4" t="s">
        <v>25</v>
      </c>
      <c r="C23" s="5">
        <v>192</v>
      </c>
      <c r="D23" s="5">
        <v>175</v>
      </c>
      <c r="E23" s="6">
        <f t="shared" si="0"/>
        <v>-8.8541666666666671E-2</v>
      </c>
    </row>
    <row r="24" spans="2:5" ht="20.100000000000001" customHeight="1" thickBot="1" x14ac:dyDescent="0.25">
      <c r="B24" s="4" t="s">
        <v>21</v>
      </c>
      <c r="C24" s="6">
        <f>C23/C21</f>
        <v>0.39751552795031053</v>
      </c>
      <c r="D24" s="6">
        <f t="shared" ref="D24" si="1">D23/D21</f>
        <v>0.29560810810810811</v>
      </c>
      <c r="E24" s="6">
        <f t="shared" si="0"/>
        <v>-0.25636085304054046</v>
      </c>
    </row>
    <row r="25" spans="2:5" ht="20.100000000000001" customHeight="1" thickBot="1" x14ac:dyDescent="0.25">
      <c r="B25" s="7" t="s">
        <v>26</v>
      </c>
      <c r="C25" s="6">
        <v>0.20209740510856061</v>
      </c>
      <c r="D25" s="6">
        <v>0.23758950016505592</v>
      </c>
      <c r="E25" s="6">
        <f t="shared" si="0"/>
        <v>0.17561875689314282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2087</v>
      </c>
      <c r="D34" s="5">
        <v>2058</v>
      </c>
      <c r="E34" s="6">
        <f>IF(C34&gt;0,(D34-C34)/C34)</f>
        <v>-1.3895543842836608E-2</v>
      </c>
    </row>
    <row r="35" spans="2:5" ht="20.100000000000001" customHeight="1" thickBot="1" x14ac:dyDescent="0.25">
      <c r="B35" s="4" t="s">
        <v>29</v>
      </c>
      <c r="C35" s="5">
        <v>3</v>
      </c>
      <c r="D35" s="5">
        <v>11</v>
      </c>
      <c r="E35" s="6">
        <f t="shared" ref="E35:E37" si="2">IF(C35&gt;0,(D35-C35)/C35)</f>
        <v>2.6666666666666665</v>
      </c>
    </row>
    <row r="36" spans="2:5" ht="20.100000000000001" customHeight="1" thickBot="1" x14ac:dyDescent="0.25">
      <c r="B36" s="4" t="s">
        <v>28</v>
      </c>
      <c r="C36" s="5">
        <v>1675</v>
      </c>
      <c r="D36" s="5">
        <v>1508</v>
      </c>
      <c r="E36" s="6">
        <f t="shared" si="2"/>
        <v>-9.9701492537313433E-2</v>
      </c>
    </row>
    <row r="37" spans="2:5" ht="20.100000000000001" customHeight="1" thickBot="1" x14ac:dyDescent="0.25">
      <c r="B37" s="4" t="s">
        <v>30</v>
      </c>
      <c r="C37" s="5">
        <v>409</v>
      </c>
      <c r="D37" s="5">
        <v>539</v>
      </c>
      <c r="E37" s="6">
        <f t="shared" si="2"/>
        <v>0.31784841075794623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1141</v>
      </c>
      <c r="D44" s="5">
        <v>1359</v>
      </c>
      <c r="E44" s="6">
        <f>IF(C44&gt;0,(D44-C44)/C44)</f>
        <v>0.19106047326906223</v>
      </c>
    </row>
    <row r="45" spans="2:5" ht="20.100000000000001" customHeight="1" thickBot="1" x14ac:dyDescent="0.25">
      <c r="B45" s="4" t="s">
        <v>34</v>
      </c>
      <c r="C45" s="5">
        <v>129</v>
      </c>
      <c r="D45" s="5">
        <v>137</v>
      </c>
      <c r="E45" s="6">
        <f t="shared" ref="E45:E51" si="3">IF(C45&gt;0,(D45-C45)/C45)</f>
        <v>6.2015503875968991E-2</v>
      </c>
    </row>
    <row r="46" spans="2:5" ht="20.100000000000001" customHeight="1" thickBot="1" x14ac:dyDescent="0.25">
      <c r="B46" s="4" t="s">
        <v>31</v>
      </c>
      <c r="C46" s="5">
        <v>228</v>
      </c>
      <c r="D46" s="5">
        <v>314</v>
      </c>
      <c r="E46" s="6">
        <f t="shared" si="3"/>
        <v>0.37719298245614036</v>
      </c>
    </row>
    <row r="47" spans="2:5" ht="20.100000000000001" customHeight="1" thickBot="1" x14ac:dyDescent="0.25">
      <c r="B47" s="4" t="s">
        <v>32</v>
      </c>
      <c r="C47" s="5">
        <v>3168</v>
      </c>
      <c r="D47" s="5">
        <v>3000</v>
      </c>
      <c r="E47" s="6">
        <f t="shared" si="3"/>
        <v>-5.3030303030303032E-2</v>
      </c>
    </row>
    <row r="48" spans="2:5" ht="20.100000000000001" customHeight="1" thickBot="1" x14ac:dyDescent="0.25">
      <c r="B48" s="4" t="s">
        <v>35</v>
      </c>
      <c r="C48" s="5">
        <v>1456</v>
      </c>
      <c r="D48" s="5">
        <v>1636</v>
      </c>
      <c r="E48" s="6">
        <f t="shared" si="3"/>
        <v>0.12362637362637363</v>
      </c>
    </row>
    <row r="49" spans="2:5" ht="20.100000000000001" customHeight="1" thickBot="1" x14ac:dyDescent="0.25">
      <c r="B49" s="4" t="s">
        <v>67</v>
      </c>
      <c r="C49" s="5">
        <v>1771</v>
      </c>
      <c r="D49" s="5">
        <v>2038</v>
      </c>
      <c r="E49" s="6">
        <f t="shared" si="3"/>
        <v>0.15076228119706381</v>
      </c>
    </row>
    <row r="50" spans="2:5" ht="20.100000000000001" customHeight="1" collapsed="1" thickBot="1" x14ac:dyDescent="0.25">
      <c r="B50" s="4" t="s">
        <v>36</v>
      </c>
      <c r="C50" s="6">
        <f>C44/(C44+C45)</f>
        <v>0.89842519685039368</v>
      </c>
      <c r="D50" s="6">
        <f>D44/(D44+D45)</f>
        <v>0.90842245989304815</v>
      </c>
      <c r="E50" s="6">
        <f t="shared" si="3"/>
        <v>1.1127540809965974E-2</v>
      </c>
    </row>
    <row r="51" spans="2:5" ht="20.100000000000001" customHeight="1" thickBot="1" x14ac:dyDescent="0.25">
      <c r="B51" s="4" t="s">
        <v>37</v>
      </c>
      <c r="C51" s="6">
        <f>C47/(C46+C47)</f>
        <v>0.93286219081272082</v>
      </c>
      <c r="D51" s="6">
        <f>D47/(D46+D47)</f>
        <v>0.9052504526252263</v>
      </c>
      <c r="E51" s="6">
        <f t="shared" si="3"/>
        <v>-2.9598946617655109E-2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1276</v>
      </c>
      <c r="D58" s="5">
        <v>1525</v>
      </c>
      <c r="E58" s="6">
        <f>IF(C58&gt;0,(D58-C58)/C58)</f>
        <v>0.19514106583072099</v>
      </c>
    </row>
    <row r="59" spans="2:5" ht="20.100000000000001" customHeight="1" thickBot="1" x14ac:dyDescent="0.25">
      <c r="B59" s="4" t="s">
        <v>41</v>
      </c>
      <c r="C59" s="5">
        <v>876</v>
      </c>
      <c r="D59" s="5">
        <v>998</v>
      </c>
      <c r="E59" s="6">
        <f t="shared" ref="E59:E63" si="4">IF(C59&gt;0,(D59-C59)/C59)</f>
        <v>0.13926940639269406</v>
      </c>
    </row>
    <row r="60" spans="2:5" ht="20.100000000000001" customHeight="1" thickBot="1" x14ac:dyDescent="0.25">
      <c r="B60" s="4" t="s">
        <v>42</v>
      </c>
      <c r="C60" s="5">
        <v>267</v>
      </c>
      <c r="D60" s="5">
        <v>361</v>
      </c>
      <c r="E60" s="6">
        <f t="shared" si="4"/>
        <v>0.35205992509363299</v>
      </c>
    </row>
    <row r="61" spans="2:5" ht="20.100000000000001" customHeight="1" collapsed="1" thickBot="1" x14ac:dyDescent="0.25">
      <c r="B61" s="4" t="s">
        <v>98</v>
      </c>
      <c r="C61" s="6">
        <f>(C59+C60)/C58</f>
        <v>0.89576802507836994</v>
      </c>
      <c r="D61" s="6">
        <f>(D59+D60)/D58</f>
        <v>0.8911475409836066</v>
      </c>
      <c r="E61" s="6">
        <f t="shared" si="4"/>
        <v>-5.1581257260875125E-3</v>
      </c>
    </row>
    <row r="62" spans="2:5" ht="20.100000000000001" customHeight="1" thickBot="1" x14ac:dyDescent="0.25">
      <c r="B62" s="4" t="s">
        <v>39</v>
      </c>
      <c r="C62" s="6">
        <v>0.87863590772316946</v>
      </c>
      <c r="D62" s="6">
        <v>0.87390542907180391</v>
      </c>
      <c r="E62" s="6">
        <f t="shared" si="4"/>
        <v>-5.3838895153098844E-3</v>
      </c>
    </row>
    <row r="63" spans="2:5" ht="20.100000000000001" customHeight="1" thickBot="1" x14ac:dyDescent="0.25">
      <c r="B63" s="4" t="s">
        <v>40</v>
      </c>
      <c r="C63" s="6">
        <v>0.956989247311828</v>
      </c>
      <c r="D63" s="6">
        <v>0.94255874673629247</v>
      </c>
      <c r="E63" s="6">
        <f t="shared" si="4"/>
        <v>-1.5079062399155095E-2</v>
      </c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10435</v>
      </c>
      <c r="D70" s="5">
        <v>11437</v>
      </c>
      <c r="E70" s="6">
        <f t="shared" ref="E70:E75" si="5">IF(C70&gt;0,(D70-C70)/C70)</f>
        <v>9.6022999520843311E-2</v>
      </c>
    </row>
    <row r="71" spans="2:10" ht="20.100000000000001" customHeight="1" thickBot="1" x14ac:dyDescent="0.25">
      <c r="B71" s="4" t="s">
        <v>45</v>
      </c>
      <c r="C71" s="5">
        <v>3004</v>
      </c>
      <c r="D71" s="5">
        <v>3348</v>
      </c>
      <c r="E71" s="6">
        <f t="shared" si="5"/>
        <v>0.11451398135818908</v>
      </c>
    </row>
    <row r="72" spans="2:10" ht="20.100000000000001" customHeight="1" thickBot="1" x14ac:dyDescent="0.25">
      <c r="B72" s="4" t="s">
        <v>43</v>
      </c>
      <c r="C72" s="5">
        <v>10</v>
      </c>
      <c r="D72" s="5">
        <v>13</v>
      </c>
      <c r="E72" s="6">
        <f t="shared" si="5"/>
        <v>0.3</v>
      </c>
    </row>
    <row r="73" spans="2:10" ht="20.100000000000001" customHeight="1" thickBot="1" x14ac:dyDescent="0.25">
      <c r="B73" s="4" t="s">
        <v>46</v>
      </c>
      <c r="C73" s="5">
        <v>5529</v>
      </c>
      <c r="D73" s="5">
        <v>5869</v>
      </c>
      <c r="E73" s="6">
        <f t="shared" si="5"/>
        <v>6.1493941038162414E-2</v>
      </c>
    </row>
    <row r="74" spans="2:10" ht="20.100000000000001" customHeight="1" thickBot="1" x14ac:dyDescent="0.25">
      <c r="B74" s="4" t="s">
        <v>47</v>
      </c>
      <c r="C74" s="5">
        <v>1467</v>
      </c>
      <c r="D74" s="5">
        <v>1755</v>
      </c>
      <c r="E74" s="6">
        <f t="shared" si="5"/>
        <v>0.19631901840490798</v>
      </c>
    </row>
    <row r="75" spans="2:10" ht="20.100000000000001" customHeight="1" thickBot="1" x14ac:dyDescent="0.25">
      <c r="B75" s="4" t="s">
        <v>48</v>
      </c>
      <c r="C75" s="5">
        <v>423</v>
      </c>
      <c r="D75" s="5">
        <v>451</v>
      </c>
      <c r="E75" s="6">
        <f t="shared" si="5"/>
        <v>6.6193853427895979E-2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10" ht="20.100000000000001" customHeight="1" thickBot="1" x14ac:dyDescent="0.25">
      <c r="B77" s="4" t="s">
        <v>50</v>
      </c>
      <c r="C77" s="5">
        <v>2</v>
      </c>
      <c r="D77" s="5">
        <v>1</v>
      </c>
      <c r="E77" s="6">
        <f>IF(C77&gt;0,(D77-C77)/C77,"-")</f>
        <v>-0.5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403</v>
      </c>
      <c r="D90" s="5">
        <v>422</v>
      </c>
      <c r="E90" s="6">
        <f>IF(C90&gt;0,(D90-C90)/C90,"-")</f>
        <v>4.7146401985111663E-2</v>
      </c>
    </row>
    <row r="91" spans="2:5" ht="29.25" thickBot="1" x14ac:dyDescent="0.25">
      <c r="B91" s="4" t="s">
        <v>52</v>
      </c>
      <c r="C91" s="5">
        <v>295</v>
      </c>
      <c r="D91" s="5">
        <v>251</v>
      </c>
      <c r="E91" s="6">
        <f t="shared" ref="E91:E93" si="6">IF(C91&gt;0,(D91-C91)/C91,"-")</f>
        <v>-0.14915254237288136</v>
      </c>
    </row>
    <row r="92" spans="2:5" ht="29.25" customHeight="1" thickBot="1" x14ac:dyDescent="0.25">
      <c r="B92" s="4" t="s">
        <v>53</v>
      </c>
      <c r="C92" s="5">
        <v>376</v>
      </c>
      <c r="D92" s="5">
        <v>367</v>
      </c>
      <c r="E92" s="6">
        <f t="shared" si="6"/>
        <v>-2.3936170212765957E-2</v>
      </c>
    </row>
    <row r="93" spans="2:5" ht="29.25" customHeight="1" thickBot="1" x14ac:dyDescent="0.25">
      <c r="B93" s="4" t="s">
        <v>54</v>
      </c>
      <c r="C93" s="6">
        <f>(C90+C91)/(C90+C91+C92)</f>
        <v>0.64990689013035385</v>
      </c>
      <c r="D93" s="6">
        <f>(D90+D91)/(D90+D91+D92)</f>
        <v>0.64711538461538465</v>
      </c>
      <c r="E93" s="6">
        <f t="shared" si="6"/>
        <v>-4.2952391448093504E-3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1093</v>
      </c>
      <c r="D100" s="5">
        <v>1048</v>
      </c>
      <c r="E100" s="6">
        <f>IF(C100&gt;0,(D100-C100)/C100,"-")</f>
        <v>-4.1171088746569079E-2</v>
      </c>
    </row>
    <row r="101" spans="2:5" ht="20.100000000000001" customHeight="1" thickBot="1" x14ac:dyDescent="0.25">
      <c r="B101" s="4" t="s">
        <v>41</v>
      </c>
      <c r="C101" s="5">
        <v>570</v>
      </c>
      <c r="D101" s="5">
        <v>492</v>
      </c>
      <c r="E101" s="6">
        <f t="shared" ref="E101:E105" si="7">IF(C101&gt;0,(D101-C101)/C101,"-")</f>
        <v>-0.1368421052631579</v>
      </c>
    </row>
    <row r="102" spans="2:5" ht="20.100000000000001" customHeight="1" thickBot="1" x14ac:dyDescent="0.25">
      <c r="B102" s="4" t="s">
        <v>42</v>
      </c>
      <c r="C102" s="5">
        <v>135</v>
      </c>
      <c r="D102" s="5">
        <v>182</v>
      </c>
      <c r="E102" s="6">
        <f t="shared" si="7"/>
        <v>0.34814814814814815</v>
      </c>
    </row>
    <row r="103" spans="2:5" ht="20.100000000000001" customHeight="1" thickBot="1" x14ac:dyDescent="0.25">
      <c r="B103" s="4" t="s">
        <v>98</v>
      </c>
      <c r="C103" s="6">
        <f>(C101+C102)/C100</f>
        <v>0.64501372369624888</v>
      </c>
      <c r="D103" s="6">
        <f>(D101+D102)/D100</f>
        <v>0.64312977099236646</v>
      </c>
      <c r="E103" s="6">
        <f t="shared" si="7"/>
        <v>-2.9207947593524594E-3</v>
      </c>
    </row>
    <row r="104" spans="2:5" ht="20.100000000000001" customHeight="1" thickBot="1" x14ac:dyDescent="0.25">
      <c r="B104" s="4" t="s">
        <v>39</v>
      </c>
      <c r="C104" s="6">
        <v>0.64772727272727271</v>
      </c>
      <c r="D104" s="6">
        <v>0.62042875157629251</v>
      </c>
      <c r="E104" s="6">
        <f t="shared" si="7"/>
        <v>-4.2145085285723805E-2</v>
      </c>
    </row>
    <row r="105" spans="2:5" ht="20.100000000000001" customHeight="1" thickBot="1" x14ac:dyDescent="0.25">
      <c r="B105" s="4" t="s">
        <v>40</v>
      </c>
      <c r="C105" s="6">
        <v>0.63380281690140849</v>
      </c>
      <c r="D105" s="6">
        <v>0.71372549019607845</v>
      </c>
      <c r="E105" s="6">
        <f t="shared" si="7"/>
        <v>0.1261002178649237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1333</v>
      </c>
      <c r="D112" s="5">
        <v>1435</v>
      </c>
      <c r="E112" s="6">
        <f>IF(C112&gt;0,(D112-C112)/C112,"-")</f>
        <v>7.6519129782445613E-2</v>
      </c>
    </row>
    <row r="113" spans="2:14" ht="15" thickBot="1" x14ac:dyDescent="0.25">
      <c r="B113" s="4" t="s">
        <v>56</v>
      </c>
      <c r="C113" s="5">
        <v>572</v>
      </c>
      <c r="D113" s="5">
        <v>538</v>
      </c>
      <c r="E113" s="6">
        <f t="shared" ref="E113:E114" si="8">IF(C113&gt;0,(D113-C113)/C113,"-")</f>
        <v>-5.944055944055944E-2</v>
      </c>
    </row>
    <row r="114" spans="2:14" ht="15" thickBot="1" x14ac:dyDescent="0.25">
      <c r="B114" s="4" t="s">
        <v>57</v>
      </c>
      <c r="C114" s="5">
        <v>761</v>
      </c>
      <c r="D114" s="5">
        <v>897</v>
      </c>
      <c r="E114" s="6">
        <f t="shared" si="8"/>
        <v>0.17871222076215507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6</v>
      </c>
      <c r="E128" s="10">
        <v>2</v>
      </c>
      <c r="F128" s="10">
        <v>13</v>
      </c>
      <c r="G128" s="10">
        <v>4</v>
      </c>
      <c r="H128" s="10">
        <v>4</v>
      </c>
      <c r="I128" s="10">
        <v>4</v>
      </c>
      <c r="J128" s="10">
        <v>12</v>
      </c>
      <c r="K128" s="6">
        <f>IF(C128=0,"-",(G128-C128)/C128)</f>
        <v>-0.2</v>
      </c>
      <c r="L128" s="6">
        <f t="shared" ref="L128:N128" si="9">IF(D128=0,"-",(H128-D128)/D128)</f>
        <v>-0.33333333333333331</v>
      </c>
      <c r="M128" s="6">
        <f t="shared" si="9"/>
        <v>1</v>
      </c>
      <c r="N128" s="6">
        <f t="shared" si="9"/>
        <v>-7.6923076923076927E-2</v>
      </c>
    </row>
    <row r="129" spans="2:14" ht="15" thickBot="1" x14ac:dyDescent="0.25">
      <c r="B129" s="4" t="s">
        <v>64</v>
      </c>
      <c r="C129" s="10">
        <v>4</v>
      </c>
      <c r="D129" s="10">
        <v>0</v>
      </c>
      <c r="E129" s="10">
        <v>0</v>
      </c>
      <c r="F129" s="10">
        <v>4</v>
      </c>
      <c r="G129" s="10">
        <v>4</v>
      </c>
      <c r="H129" s="10">
        <v>3</v>
      </c>
      <c r="I129" s="10">
        <v>0</v>
      </c>
      <c r="J129" s="10">
        <v>7</v>
      </c>
      <c r="K129" s="6">
        <f t="shared" ref="K129:K133" si="10">IF(C129=0,"-",(G129-C129)/C129)</f>
        <v>0</v>
      </c>
      <c r="L129" s="6" t="str">
        <f t="shared" ref="L129:L133" si="11">IF(D129=0,"-",(H129-D129)/D129)</f>
        <v>-</v>
      </c>
      <c r="M129" s="6" t="str">
        <f t="shared" ref="M129:M133" si="12">IF(E129=0,"-",(I129-E129)/E129)</f>
        <v>-</v>
      </c>
      <c r="N129" s="6">
        <f t="shared" ref="N129:N133" si="13">IF(F129=0,"-",(J129-F129)/F129)</f>
        <v>0.75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0"/>
        <v>-</v>
      </c>
      <c r="L131" s="6" t="str">
        <f t="shared" si="11"/>
        <v>-</v>
      </c>
      <c r="M131" s="6" t="str">
        <f t="shared" si="12"/>
        <v>-</v>
      </c>
      <c r="N131" s="6" t="str">
        <f t="shared" si="13"/>
        <v>-</v>
      </c>
    </row>
    <row r="132" spans="2:14" ht="15" thickBot="1" x14ac:dyDescent="0.25">
      <c r="B132" s="4" t="s">
        <v>67</v>
      </c>
      <c r="C132" s="10">
        <v>3</v>
      </c>
      <c r="D132" s="10">
        <v>0</v>
      </c>
      <c r="E132" s="10">
        <v>0</v>
      </c>
      <c r="F132" s="10">
        <v>3</v>
      </c>
      <c r="G132" s="10">
        <v>2</v>
      </c>
      <c r="H132" s="10">
        <v>3</v>
      </c>
      <c r="I132" s="10">
        <v>0</v>
      </c>
      <c r="J132" s="10">
        <v>5</v>
      </c>
      <c r="K132" s="6">
        <f t="shared" si="10"/>
        <v>-0.33333333333333331</v>
      </c>
      <c r="L132" s="6" t="str">
        <f t="shared" si="11"/>
        <v>-</v>
      </c>
      <c r="M132" s="6" t="str">
        <f t="shared" si="12"/>
        <v>-</v>
      </c>
      <c r="N132" s="6">
        <f t="shared" si="13"/>
        <v>0.66666666666666663</v>
      </c>
    </row>
    <row r="133" spans="2:14" ht="15" thickBot="1" x14ac:dyDescent="0.25">
      <c r="B133" s="4" t="s">
        <v>68</v>
      </c>
      <c r="C133" s="10">
        <v>12</v>
      </c>
      <c r="D133" s="10">
        <v>6</v>
      </c>
      <c r="E133" s="10">
        <v>2</v>
      </c>
      <c r="F133" s="10">
        <v>20</v>
      </c>
      <c r="G133" s="10">
        <v>10</v>
      </c>
      <c r="H133" s="10">
        <v>10</v>
      </c>
      <c r="I133" s="10">
        <v>4</v>
      </c>
      <c r="J133" s="10">
        <v>24</v>
      </c>
      <c r="K133" s="6">
        <f t="shared" si="10"/>
        <v>-0.16666666666666666</v>
      </c>
      <c r="L133" s="6">
        <f t="shared" si="11"/>
        <v>0.66666666666666663</v>
      </c>
      <c r="M133" s="6">
        <f t="shared" si="12"/>
        <v>1</v>
      </c>
      <c r="N133" s="6">
        <f t="shared" si="13"/>
        <v>0.2</v>
      </c>
    </row>
    <row r="134" spans="2:14" ht="15" thickBot="1" x14ac:dyDescent="0.25">
      <c r="B134" s="4" t="s">
        <v>36</v>
      </c>
      <c r="C134" s="6">
        <f>IF(C128=0,"-",C128/(C128+C129))</f>
        <v>0.55555555555555558</v>
      </c>
      <c r="D134" s="6">
        <f>IF(D128=0,"-",D128/(D128+D129))</f>
        <v>1</v>
      </c>
      <c r="E134" s="6">
        <f t="shared" ref="E134:J134" si="14">IF(E128=0,"-",E128/(E128+E129))</f>
        <v>1</v>
      </c>
      <c r="F134" s="6">
        <f t="shared" si="14"/>
        <v>0.76470588235294112</v>
      </c>
      <c r="G134" s="6">
        <f t="shared" si="14"/>
        <v>0.5</v>
      </c>
      <c r="H134" s="6">
        <f t="shared" si="14"/>
        <v>0.5714285714285714</v>
      </c>
      <c r="I134" s="6">
        <f t="shared" si="14"/>
        <v>1</v>
      </c>
      <c r="J134" s="6">
        <f t="shared" si="14"/>
        <v>0.63157894736842102</v>
      </c>
      <c r="K134" s="6">
        <f>IF(OR(C134="-",G134="-"),"-",(G134-C134)/C134)</f>
        <v>-0.10000000000000003</v>
      </c>
      <c r="L134" s="6">
        <f t="shared" ref="L134:N135" si="15">IF(OR(D134="-",H134="-"),"-",(H134-D134)/D134)</f>
        <v>-0.4285714285714286</v>
      </c>
      <c r="M134" s="6">
        <f t="shared" si="15"/>
        <v>0</v>
      </c>
      <c r="N134" s="6">
        <f t="shared" si="15"/>
        <v>-0.17408906882591091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6">IF(D131=0,"-",D131/(D130+D131))</f>
        <v>-</v>
      </c>
      <c r="E135" s="6" t="str">
        <f t="shared" si="16"/>
        <v>-</v>
      </c>
      <c r="F135" s="6" t="str">
        <f t="shared" si="16"/>
        <v>-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18</v>
      </c>
      <c r="D143" s="10">
        <v>0</v>
      </c>
      <c r="E143" s="10">
        <v>1</v>
      </c>
      <c r="F143" s="10">
        <v>19</v>
      </c>
      <c r="G143" s="10">
        <v>41</v>
      </c>
      <c r="H143" s="10">
        <v>0</v>
      </c>
      <c r="I143" s="10">
        <v>2</v>
      </c>
      <c r="J143" s="10">
        <v>43</v>
      </c>
      <c r="K143" s="6">
        <f>IF(C143=0,"-",(G143-C143)/C143)</f>
        <v>1.2777777777777777</v>
      </c>
      <c r="L143" s="6" t="str">
        <f t="shared" ref="L143:N147" si="17">IF(D143=0,"-",(H143-D143)/D143)</f>
        <v>-</v>
      </c>
      <c r="M143" s="6">
        <f t="shared" si="17"/>
        <v>1</v>
      </c>
      <c r="N143" s="6">
        <f t="shared" si="17"/>
        <v>1.263157894736842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2</v>
      </c>
      <c r="F144" s="10">
        <v>3</v>
      </c>
      <c r="G144" s="10">
        <v>2</v>
      </c>
      <c r="H144" s="10">
        <v>0</v>
      </c>
      <c r="I144" s="10">
        <v>2</v>
      </c>
      <c r="J144" s="10">
        <v>4</v>
      </c>
      <c r="K144" s="6">
        <f t="shared" ref="K144:K147" si="18">IF(C144=0,"-",(G144-C144)/C144)</f>
        <v>1</v>
      </c>
      <c r="L144" s="6" t="str">
        <f t="shared" si="17"/>
        <v>-</v>
      </c>
      <c r="M144" s="6">
        <f t="shared" si="17"/>
        <v>0</v>
      </c>
      <c r="N144" s="6">
        <f t="shared" si="17"/>
        <v>0.33333333333333331</v>
      </c>
    </row>
    <row r="145" spans="2:14" ht="15" thickBot="1" x14ac:dyDescent="0.25">
      <c r="B145" s="4" t="s">
        <v>73</v>
      </c>
      <c r="C145" s="10">
        <v>146</v>
      </c>
      <c r="D145" s="10">
        <v>0</v>
      </c>
      <c r="E145" s="10">
        <v>13</v>
      </c>
      <c r="F145" s="10">
        <v>159</v>
      </c>
      <c r="G145" s="10">
        <v>133</v>
      </c>
      <c r="H145" s="10">
        <v>0</v>
      </c>
      <c r="I145" s="10">
        <v>33</v>
      </c>
      <c r="J145" s="10">
        <v>166</v>
      </c>
      <c r="K145" s="6">
        <f t="shared" si="18"/>
        <v>-8.9041095890410954E-2</v>
      </c>
      <c r="L145" s="6" t="str">
        <f t="shared" si="17"/>
        <v>-</v>
      </c>
      <c r="M145" s="6">
        <f t="shared" si="17"/>
        <v>1.5384615384615385</v>
      </c>
      <c r="N145" s="6">
        <f t="shared" si="17"/>
        <v>4.40251572327044E-2</v>
      </c>
    </row>
    <row r="146" spans="2:14" ht="15" thickBot="1" x14ac:dyDescent="0.25">
      <c r="B146" s="4" t="s">
        <v>74</v>
      </c>
      <c r="C146" s="10">
        <v>12</v>
      </c>
      <c r="D146" s="10">
        <v>0</v>
      </c>
      <c r="E146" s="10">
        <v>1</v>
      </c>
      <c r="F146" s="10">
        <v>13</v>
      </c>
      <c r="G146" s="10">
        <v>2</v>
      </c>
      <c r="H146" s="10">
        <v>0</v>
      </c>
      <c r="I146" s="10">
        <v>0</v>
      </c>
      <c r="J146" s="10">
        <v>2</v>
      </c>
      <c r="K146" s="6">
        <f t="shared" si="18"/>
        <v>-0.83333333333333337</v>
      </c>
      <c r="L146" s="6" t="str">
        <f t="shared" si="17"/>
        <v>-</v>
      </c>
      <c r="M146" s="6">
        <f t="shared" si="17"/>
        <v>-1</v>
      </c>
      <c r="N146" s="6">
        <f t="shared" si="17"/>
        <v>-0.84615384615384615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1</v>
      </c>
      <c r="F147" s="10">
        <v>1</v>
      </c>
      <c r="G147" s="10">
        <v>7</v>
      </c>
      <c r="H147" s="10">
        <v>0</v>
      </c>
      <c r="I147" s="10">
        <v>0</v>
      </c>
      <c r="J147" s="10">
        <v>7</v>
      </c>
      <c r="K147" s="6" t="str">
        <f t="shared" si="18"/>
        <v>-</v>
      </c>
      <c r="L147" s="6" t="str">
        <f t="shared" si="17"/>
        <v>-</v>
      </c>
      <c r="M147" s="6">
        <f t="shared" si="17"/>
        <v>-1</v>
      </c>
      <c r="N147" s="6">
        <f t="shared" si="17"/>
        <v>6</v>
      </c>
    </row>
    <row r="148" spans="2:14" ht="15" thickBot="1" x14ac:dyDescent="0.25">
      <c r="B148" s="7" t="s">
        <v>68</v>
      </c>
      <c r="C148" s="10">
        <v>177</v>
      </c>
      <c r="D148" s="10">
        <v>0</v>
      </c>
      <c r="E148" s="10">
        <v>18</v>
      </c>
      <c r="F148" s="10">
        <v>195</v>
      </c>
      <c r="G148" s="10">
        <v>185</v>
      </c>
      <c r="H148" s="10">
        <v>0</v>
      </c>
      <c r="I148" s="10">
        <v>37</v>
      </c>
      <c r="J148" s="10">
        <v>222</v>
      </c>
      <c r="K148" s="6">
        <f t="shared" ref="K148" si="19">IF(C148=0,"-",(G148-C148)/C148)</f>
        <v>4.519774011299435E-2</v>
      </c>
      <c r="L148" s="6" t="str">
        <f t="shared" ref="L148" si="20">IF(D148=0,"-",(H148-D148)/D148)</f>
        <v>-</v>
      </c>
      <c r="M148" s="6">
        <f t="shared" ref="M148" si="21">IF(E148=0,"-",(I148-E148)/E148)</f>
        <v>1.0555555555555556</v>
      </c>
      <c r="N148" s="6">
        <f t="shared" ref="N148" si="22">IF(F148=0,"-",(J148-F148)/F148)</f>
        <v>0.13846153846153847</v>
      </c>
    </row>
    <row r="149" spans="2:14" ht="29.25" thickBot="1" x14ac:dyDescent="0.25">
      <c r="B149" s="7" t="s">
        <v>76</v>
      </c>
      <c r="C149" s="6">
        <f>IF(C143=0,"-",(C143/(C143+C145)))</f>
        <v>0.10975609756097561</v>
      </c>
      <c r="D149" s="6" t="str">
        <f t="shared" ref="D149:J149" si="23">IF(D143=0,"-",(D143/(D143+D145)))</f>
        <v>-</v>
      </c>
      <c r="E149" s="6">
        <f t="shared" si="23"/>
        <v>7.1428571428571425E-2</v>
      </c>
      <c r="F149" s="6">
        <f t="shared" si="23"/>
        <v>0.10674157303370786</v>
      </c>
      <c r="G149" s="6">
        <f t="shared" si="23"/>
        <v>0.23563218390804597</v>
      </c>
      <c r="H149" s="6" t="str">
        <f t="shared" si="23"/>
        <v>-</v>
      </c>
      <c r="I149" s="6">
        <f t="shared" si="23"/>
        <v>5.7142857142857141E-2</v>
      </c>
      <c r="J149" s="6">
        <f t="shared" si="23"/>
        <v>0.20574162679425836</v>
      </c>
      <c r="K149" s="6">
        <f>IF(OR(C149="-",G149="-"),"-",(G149-C149)/C149)</f>
        <v>1.1468710089399745</v>
      </c>
      <c r="L149" s="6" t="str">
        <f t="shared" ref="L149:N150" si="24">IF(OR(D149="-",H149="-"),"-",(H149-D149)/D149)</f>
        <v>-</v>
      </c>
      <c r="M149" s="6">
        <f t="shared" si="24"/>
        <v>-0.19999999999999998</v>
      </c>
      <c r="N149" s="6">
        <f t="shared" si="24"/>
        <v>0.92747418786199942</v>
      </c>
    </row>
    <row r="150" spans="2:14" ht="29.25" thickBot="1" x14ac:dyDescent="0.25">
      <c r="B150" s="7" t="s">
        <v>77</v>
      </c>
      <c r="C150" s="6">
        <f>IF(C144=0,"-",(C144/(C144+C146)))</f>
        <v>7.6923076923076927E-2</v>
      </c>
      <c r="D150" s="6" t="str">
        <f t="shared" ref="D150:J150" si="25">IF(D144=0,"-",(D144/(D144+D146)))</f>
        <v>-</v>
      </c>
      <c r="E150" s="6">
        <f t="shared" si="25"/>
        <v>0.66666666666666663</v>
      </c>
      <c r="F150" s="6">
        <f t="shared" si="25"/>
        <v>0.1875</v>
      </c>
      <c r="G150" s="6">
        <f t="shared" si="25"/>
        <v>0.5</v>
      </c>
      <c r="H150" s="6" t="str">
        <f t="shared" si="25"/>
        <v>-</v>
      </c>
      <c r="I150" s="6">
        <f t="shared" si="25"/>
        <v>1</v>
      </c>
      <c r="J150" s="6">
        <f t="shared" si="25"/>
        <v>0.66666666666666663</v>
      </c>
      <c r="K150" s="6">
        <f>IF(OR(C150="-",G150="-"),"-",(G150-C150)/C150)</f>
        <v>5.5</v>
      </c>
      <c r="L150" s="6" t="str">
        <f t="shared" si="24"/>
        <v>-</v>
      </c>
      <c r="M150" s="6">
        <f t="shared" si="24"/>
        <v>0.50000000000000011</v>
      </c>
      <c r="N150" s="6">
        <f t="shared" si="24"/>
        <v>2.5555555555555554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145</v>
      </c>
      <c r="D157" s="19">
        <v>150</v>
      </c>
      <c r="E157" s="18">
        <f>IF(C157=0,"-",(D157-C157)/C157)</f>
        <v>3.4482758620689655E-2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28</v>
      </c>
      <c r="D158" s="19">
        <v>30</v>
      </c>
      <c r="E158" s="18">
        <f t="shared" ref="E158:E159" si="26">IF(C158=0,"-",(D158-C158)/C158)</f>
        <v>7.1428571428571425E-2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6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0.83333333333333337</v>
      </c>
      <c r="D160" s="18">
        <f>IF(D157=0,"-",D157/(D157+D158+D159))</f>
        <v>0.83333333333333337</v>
      </c>
      <c r="E160" s="18">
        <f>IF(OR(C160="-",D160="-"),"-",(D160-C160)/C160)</f>
        <v>0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17</v>
      </c>
      <c r="D166" s="5">
        <v>19</v>
      </c>
      <c r="E166" s="6">
        <f t="shared" ref="E166:E168" si="27">IF(C166=0,"-",(D166-C166)/C166)</f>
        <v>0.11764705882352941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10</v>
      </c>
      <c r="E167" s="6">
        <f t="shared" si="27"/>
        <v>0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2</v>
      </c>
      <c r="E168" s="6">
        <f t="shared" si="27"/>
        <v>-0.33333333333333331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0.76470588235294112</v>
      </c>
      <c r="D169" s="6">
        <f>IF(D166=0,"-",(D167+D168)/D166)</f>
        <v>0.63157894736842102</v>
      </c>
      <c r="E169" s="6">
        <f t="shared" ref="E169:E171" si="28">IF(OR(C169="-",D169="-"),"-",(D169-C169)/C169)</f>
        <v>-0.17408906882591091</v>
      </c>
    </row>
    <row r="170" spans="2:14" ht="20.100000000000001" customHeight="1" thickBot="1" x14ac:dyDescent="0.25">
      <c r="B170" s="4" t="s">
        <v>39</v>
      </c>
      <c r="C170" s="6">
        <v>0.76923076923076927</v>
      </c>
      <c r="D170" s="6">
        <v>0.66666666666666663</v>
      </c>
      <c r="E170" s="6">
        <f t="shared" si="28"/>
        <v>-0.13333333333333344</v>
      </c>
    </row>
    <row r="171" spans="2:14" ht="20.100000000000001" customHeight="1" thickBot="1" x14ac:dyDescent="0.25">
      <c r="B171" s="4" t="s">
        <v>40</v>
      </c>
      <c r="C171" s="6">
        <v>0.75</v>
      </c>
      <c r="D171" s="6">
        <v>0.5</v>
      </c>
      <c r="E171" s="6">
        <f t="shared" si="28"/>
        <v>-0.33333333333333331</v>
      </c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31</v>
      </c>
      <c r="D178" s="5">
        <v>18</v>
      </c>
      <c r="E178" s="6">
        <f>IF(C178=0,"-",(D178-C178)/C178)</f>
        <v>-0.41935483870967744</v>
      </c>
      <c r="H178" s="13"/>
    </row>
    <row r="179" spans="2:10" ht="15" thickBot="1" x14ac:dyDescent="0.25">
      <c r="B179" s="4" t="s">
        <v>43</v>
      </c>
      <c r="C179" s="5">
        <v>16</v>
      </c>
      <c r="D179" s="5">
        <v>13</v>
      </c>
      <c r="E179" s="6">
        <f t="shared" ref="E179:E185" si="29">IF(C179=0,"-",(D179-C179)/C179)</f>
        <v>-0.1875</v>
      </c>
      <c r="H179" s="13"/>
    </row>
    <row r="180" spans="2:10" ht="15" thickBot="1" x14ac:dyDescent="0.25">
      <c r="B180" s="4" t="s">
        <v>47</v>
      </c>
      <c r="C180" s="5">
        <v>9</v>
      </c>
      <c r="D180" s="5">
        <v>3</v>
      </c>
      <c r="E180" s="6">
        <f t="shared" si="29"/>
        <v>-0.66666666666666663</v>
      </c>
      <c r="H180" s="13"/>
    </row>
    <row r="181" spans="2:10" ht="15" thickBot="1" x14ac:dyDescent="0.25">
      <c r="B181" s="4" t="s">
        <v>78</v>
      </c>
      <c r="C181" s="5">
        <v>6</v>
      </c>
      <c r="D181" s="5">
        <v>2</v>
      </c>
      <c r="E181" s="6">
        <f t="shared" si="29"/>
        <v>-0.66666666666666663</v>
      </c>
      <c r="H181" s="13"/>
    </row>
    <row r="182" spans="2:10" ht="15" thickBot="1" x14ac:dyDescent="0.25">
      <c r="B182" s="15" t="s">
        <v>79</v>
      </c>
      <c r="C182" s="5">
        <v>216</v>
      </c>
      <c r="D182" s="5">
        <v>240</v>
      </c>
      <c r="E182" s="6">
        <f t="shared" si="29"/>
        <v>0.1111111111111111</v>
      </c>
      <c r="H182" s="13"/>
    </row>
    <row r="183" spans="2:10" ht="15" thickBot="1" x14ac:dyDescent="0.25">
      <c r="B183" s="4" t="s">
        <v>47</v>
      </c>
      <c r="C183" s="5">
        <v>202</v>
      </c>
      <c r="D183" s="5">
        <v>220</v>
      </c>
      <c r="E183" s="6">
        <f t="shared" si="29"/>
        <v>8.9108910891089105E-2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10" ht="15" thickBot="1" x14ac:dyDescent="0.25">
      <c r="B185" s="4" t="s">
        <v>80</v>
      </c>
      <c r="C185" s="5">
        <v>14</v>
      </c>
      <c r="D185" s="5">
        <v>20</v>
      </c>
      <c r="E185" s="6">
        <f t="shared" si="29"/>
        <v>0.42857142857142855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9</v>
      </c>
      <c r="D197" s="5">
        <v>10</v>
      </c>
      <c r="E197" s="6">
        <f t="shared" ref="E197:E200" si="30">IF(C197=0,"-",(D197-C197)/C197)</f>
        <v>0.1111111111111111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30"/>
        <v>0</v>
      </c>
    </row>
    <row r="199" spans="2:5" ht="15" thickBot="1" x14ac:dyDescent="0.25">
      <c r="B199" s="4" t="s">
        <v>84</v>
      </c>
      <c r="C199" s="5">
        <v>10</v>
      </c>
      <c r="D199" s="5">
        <v>11</v>
      </c>
      <c r="E199" s="6">
        <f t="shared" si="30"/>
        <v>0.1</v>
      </c>
    </row>
    <row r="200" spans="2:5" ht="15" thickBot="1" x14ac:dyDescent="0.25">
      <c r="B200" s="4" t="s">
        <v>85</v>
      </c>
      <c r="C200" s="5">
        <v>5</v>
      </c>
      <c r="D200" s="5">
        <v>9</v>
      </c>
      <c r="E200" s="6">
        <f t="shared" si="30"/>
        <v>0.8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9</v>
      </c>
      <c r="D208" s="5">
        <v>10</v>
      </c>
      <c r="E208" s="6">
        <f t="shared" si="31"/>
        <v>0.1111111111111111</v>
      </c>
    </row>
    <row r="209" spans="2:5" ht="20.100000000000001" customHeight="1" thickBot="1" x14ac:dyDescent="0.25">
      <c r="B209" s="17" t="s">
        <v>86</v>
      </c>
      <c r="C209" s="5">
        <v>9</v>
      </c>
      <c r="D209" s="5">
        <v>8</v>
      </c>
      <c r="E209" s="6">
        <f t="shared" si="31"/>
        <v>-0.1111111111111111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31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1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1</v>
      </c>
      <c r="D213" s="5">
        <v>1</v>
      </c>
      <c r="E213" s="6">
        <f t="shared" ref="E213:E214" si="32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32</v>
      </c>
      <c r="D221" s="5">
        <v>24</v>
      </c>
      <c r="E221" s="6">
        <f t="shared" ref="E221:E223" si="33">IF(C221=0,"-",(D221-C221)/C221)</f>
        <v>-0.25</v>
      </c>
    </row>
    <row r="222" spans="2:5" ht="15" thickBot="1" x14ac:dyDescent="0.25">
      <c r="B222" s="16" t="s">
        <v>92</v>
      </c>
      <c r="C222" s="5">
        <v>16</v>
      </c>
      <c r="D222" s="5">
        <v>16</v>
      </c>
      <c r="E222" s="6">
        <f t="shared" si="33"/>
        <v>0</v>
      </c>
    </row>
    <row r="223" spans="2:5" ht="15" thickBot="1" x14ac:dyDescent="0.25">
      <c r="B223" s="16" t="s">
        <v>93</v>
      </c>
      <c r="C223" s="5">
        <v>59</v>
      </c>
      <c r="D223" s="5">
        <v>58</v>
      </c>
      <c r="E223" s="6">
        <f t="shared" si="33"/>
        <v>-1.6949152542372881E-2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1372</v>
      </c>
      <c r="D14" s="5">
        <v>1273</v>
      </c>
      <c r="E14" s="6">
        <f>IF(C14&gt;0,(D14-C14)/C14)</f>
        <v>-7.2157434402332368E-2</v>
      </c>
    </row>
    <row r="15" spans="1:5" ht="20.100000000000001" customHeight="1" thickBot="1" x14ac:dyDescent="0.25">
      <c r="B15" s="4" t="s">
        <v>17</v>
      </c>
      <c r="C15" s="5">
        <v>1254</v>
      </c>
      <c r="D15" s="5">
        <v>1192</v>
      </c>
      <c r="E15" s="6">
        <f t="shared" ref="E15:E25" si="0">IF(C15&gt;0,(D15-C15)/C15)</f>
        <v>-4.9441786283891544E-2</v>
      </c>
    </row>
    <row r="16" spans="1:5" ht="20.100000000000001" customHeight="1" thickBot="1" x14ac:dyDescent="0.25">
      <c r="B16" s="4" t="s">
        <v>18</v>
      </c>
      <c r="C16" s="5">
        <v>772</v>
      </c>
      <c r="D16" s="5">
        <v>672</v>
      </c>
      <c r="E16" s="6">
        <f t="shared" si="0"/>
        <v>-0.12953367875647667</v>
      </c>
    </row>
    <row r="17" spans="2:5" ht="20.100000000000001" customHeight="1" thickBot="1" x14ac:dyDescent="0.25">
      <c r="B17" s="4" t="s">
        <v>19</v>
      </c>
      <c r="C17" s="5">
        <v>482</v>
      </c>
      <c r="D17" s="5">
        <v>520</v>
      </c>
      <c r="E17" s="6">
        <f t="shared" si="0"/>
        <v>7.8838174273858919E-2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9</v>
      </c>
      <c r="E18" s="6">
        <f>IF(C18=0,"-",(D18-C18)/C18)</f>
        <v>1.25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7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0.38437001594896331</v>
      </c>
      <c r="D20" s="6">
        <f>D17/D15</f>
        <v>0.43624161073825501</v>
      </c>
      <c r="E20" s="6">
        <f t="shared" si="0"/>
        <v>0.13495224038541867</v>
      </c>
    </row>
    <row r="21" spans="2:5" ht="30" customHeight="1" thickBot="1" x14ac:dyDescent="0.25">
      <c r="B21" s="4" t="s">
        <v>23</v>
      </c>
      <c r="C21" s="5">
        <v>170</v>
      </c>
      <c r="D21" s="5">
        <v>218</v>
      </c>
      <c r="E21" s="6">
        <f t="shared" si="0"/>
        <v>0.28235294117647058</v>
      </c>
    </row>
    <row r="22" spans="2:5" ht="20.100000000000001" customHeight="1" thickBot="1" x14ac:dyDescent="0.25">
      <c r="B22" s="4" t="s">
        <v>24</v>
      </c>
      <c r="C22" s="5">
        <v>90</v>
      </c>
      <c r="D22" s="5">
        <v>120</v>
      </c>
      <c r="E22" s="6">
        <f t="shared" si="0"/>
        <v>0.33333333333333331</v>
      </c>
    </row>
    <row r="23" spans="2:5" ht="20.100000000000001" customHeight="1" thickBot="1" x14ac:dyDescent="0.25">
      <c r="B23" s="4" t="s">
        <v>25</v>
      </c>
      <c r="C23" s="5">
        <v>80</v>
      </c>
      <c r="D23" s="5">
        <v>98</v>
      </c>
      <c r="E23" s="6">
        <f t="shared" si="0"/>
        <v>0.22500000000000001</v>
      </c>
    </row>
    <row r="24" spans="2:5" ht="20.100000000000001" customHeight="1" thickBot="1" x14ac:dyDescent="0.25">
      <c r="B24" s="4" t="s">
        <v>21</v>
      </c>
      <c r="C24" s="6">
        <f>C23/C21</f>
        <v>0.47058823529411764</v>
      </c>
      <c r="D24" s="6">
        <f t="shared" ref="D24" si="1">D23/D21</f>
        <v>0.44954128440366975</v>
      </c>
      <c r="E24" s="6">
        <f t="shared" si="0"/>
        <v>-4.4724770642201768E-2</v>
      </c>
    </row>
    <row r="25" spans="2:5" ht="20.100000000000001" customHeight="1" thickBot="1" x14ac:dyDescent="0.25">
      <c r="B25" s="7" t="s">
        <v>26</v>
      </c>
      <c r="C25" s="6">
        <v>0.18688162524422031</v>
      </c>
      <c r="D25" s="6">
        <v>0.17781914957096656</v>
      </c>
      <c r="E25" s="6">
        <f t="shared" si="0"/>
        <v>-4.8493133883070298E-2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260</v>
      </c>
      <c r="D34" s="5">
        <v>276</v>
      </c>
      <c r="E34" s="6">
        <f>IF(C34&gt;0,(D34-C34)/C34,"-")</f>
        <v>6.1538461538461542E-2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3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224</v>
      </c>
      <c r="D36" s="5">
        <v>229</v>
      </c>
      <c r="E36" s="6">
        <f t="shared" si="2"/>
        <v>2.2321428571428572E-2</v>
      </c>
    </row>
    <row r="37" spans="2:5" ht="20.100000000000001" customHeight="1" thickBot="1" x14ac:dyDescent="0.25">
      <c r="B37" s="4" t="s">
        <v>30</v>
      </c>
      <c r="C37" s="5">
        <v>36</v>
      </c>
      <c r="D37" s="5">
        <v>44</v>
      </c>
      <c r="E37" s="6">
        <f t="shared" si="2"/>
        <v>0.22222222222222221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175</v>
      </c>
      <c r="D44" s="5">
        <v>169</v>
      </c>
      <c r="E44" s="6">
        <f>IF(C44&gt;0,(D44-C44)/C44,"-")</f>
        <v>-3.4285714285714287E-2</v>
      </c>
    </row>
    <row r="45" spans="2:5" ht="20.100000000000001" customHeight="1" thickBot="1" x14ac:dyDescent="0.25">
      <c r="B45" s="4" t="s">
        <v>34</v>
      </c>
      <c r="C45" s="5">
        <v>9</v>
      </c>
      <c r="D45" s="5">
        <v>6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15</v>
      </c>
      <c r="D46" s="5">
        <v>21</v>
      </c>
      <c r="E46" s="6">
        <f t="shared" si="3"/>
        <v>0.4</v>
      </c>
    </row>
    <row r="47" spans="2:5" ht="20.100000000000001" customHeight="1" thickBot="1" x14ac:dyDescent="0.25">
      <c r="B47" s="4" t="s">
        <v>32</v>
      </c>
      <c r="C47" s="5">
        <v>330</v>
      </c>
      <c r="D47" s="5">
        <v>395</v>
      </c>
      <c r="E47" s="6">
        <f t="shared" si="3"/>
        <v>0.19696969696969696</v>
      </c>
    </row>
    <row r="48" spans="2:5" ht="20.100000000000001" customHeight="1" thickBot="1" x14ac:dyDescent="0.25">
      <c r="B48" s="4" t="s">
        <v>35</v>
      </c>
      <c r="C48" s="5">
        <v>204</v>
      </c>
      <c r="D48" s="5">
        <v>136</v>
      </c>
      <c r="E48" s="6">
        <f t="shared" si="3"/>
        <v>-0.33333333333333331</v>
      </c>
    </row>
    <row r="49" spans="2:5" ht="20.100000000000001" customHeight="1" thickBot="1" x14ac:dyDescent="0.25">
      <c r="B49" s="4" t="s">
        <v>67</v>
      </c>
      <c r="C49" s="5">
        <v>462</v>
      </c>
      <c r="D49" s="5">
        <v>305</v>
      </c>
      <c r="E49" s="6">
        <f t="shared" si="3"/>
        <v>-0.33982683982683981</v>
      </c>
    </row>
    <row r="50" spans="2:5" ht="20.100000000000001" customHeight="1" collapsed="1" thickBot="1" x14ac:dyDescent="0.25">
      <c r="B50" s="4" t="s">
        <v>36</v>
      </c>
      <c r="C50" s="6">
        <f>C44/(C44+C45)</f>
        <v>0.95108695652173914</v>
      </c>
      <c r="D50" s="6">
        <f>D44/(D44+D45)</f>
        <v>0.96571428571428575</v>
      </c>
      <c r="E50" s="6">
        <f t="shared" si="3"/>
        <v>1.5379591836734723E-2</v>
      </c>
    </row>
    <row r="51" spans="2:5" ht="20.100000000000001" customHeight="1" thickBot="1" x14ac:dyDescent="0.25">
      <c r="B51" s="4" t="s">
        <v>37</v>
      </c>
      <c r="C51" s="6">
        <f>C47/(C46+C47)</f>
        <v>0.95652173913043481</v>
      </c>
      <c r="D51" s="6">
        <f t="shared" ref="D51" si="4">D47/(D46+D47)</f>
        <v>0.94951923076923073</v>
      </c>
      <c r="E51" s="6">
        <f t="shared" si="3"/>
        <v>-7.3208041958042706E-3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185</v>
      </c>
      <c r="D58" s="5">
        <v>178</v>
      </c>
      <c r="E58" s="6">
        <f>IF(C58&gt;0,(D58-C58)/C58,"-")</f>
        <v>-3.783783783783784E-2</v>
      </c>
    </row>
    <row r="59" spans="2:5" ht="20.100000000000001" customHeight="1" thickBot="1" x14ac:dyDescent="0.25">
      <c r="B59" s="4" t="s">
        <v>41</v>
      </c>
      <c r="C59" s="5">
        <v>107</v>
      </c>
      <c r="D59" s="5">
        <v>98</v>
      </c>
      <c r="E59" s="6">
        <f t="shared" ref="E59:E63" si="5">IF(C59&gt;0,(D59-C59)/C59,"-")</f>
        <v>-8.4112149532710276E-2</v>
      </c>
    </row>
    <row r="60" spans="2:5" ht="20.100000000000001" customHeight="1" thickBot="1" x14ac:dyDescent="0.25">
      <c r="B60" s="4" t="s">
        <v>42</v>
      </c>
      <c r="C60" s="5">
        <v>69</v>
      </c>
      <c r="D60" s="5">
        <v>74</v>
      </c>
      <c r="E60" s="6">
        <f t="shared" si="5"/>
        <v>7.2463768115942032E-2</v>
      </c>
    </row>
    <row r="61" spans="2:5" ht="20.100000000000001" customHeight="1" collapsed="1" thickBot="1" x14ac:dyDescent="0.25">
      <c r="B61" s="4" t="s">
        <v>98</v>
      </c>
      <c r="C61" s="6">
        <f>(C59+C60)/C58</f>
        <v>0.9513513513513514</v>
      </c>
      <c r="D61" s="6">
        <f>(D59+D60)/D58</f>
        <v>0.9662921348314607</v>
      </c>
      <c r="E61" s="6">
        <f t="shared" si="5"/>
        <v>1.5704800817160341E-2</v>
      </c>
    </row>
    <row r="62" spans="2:5" ht="20.100000000000001" customHeight="1" thickBot="1" x14ac:dyDescent="0.25">
      <c r="B62" s="4" t="s">
        <v>39</v>
      </c>
      <c r="C62" s="6">
        <v>0.93043478260869561</v>
      </c>
      <c r="D62" s="6">
        <v>0.96078431372549022</v>
      </c>
      <c r="E62" s="6">
        <f t="shared" si="5"/>
        <v>3.2618654938611033E-2</v>
      </c>
    </row>
    <row r="63" spans="2:5" ht="20.100000000000001" customHeight="1" thickBot="1" x14ac:dyDescent="0.25">
      <c r="B63" s="4" t="s">
        <v>40</v>
      </c>
      <c r="C63" s="6">
        <v>0.98571428571428577</v>
      </c>
      <c r="D63" s="6">
        <v>0.97368421052631582</v>
      </c>
      <c r="E63" s="6">
        <f t="shared" si="5"/>
        <v>-1.2204424103737626E-2</v>
      </c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1509</v>
      </c>
      <c r="D70" s="5">
        <v>1201</v>
      </c>
      <c r="E70" s="6">
        <f>IF(C70&gt;0,(D70-C70)/C70,"-")</f>
        <v>-0.20410868124585818</v>
      </c>
    </row>
    <row r="71" spans="2:10" ht="20.100000000000001" customHeight="1" thickBot="1" x14ac:dyDescent="0.25">
      <c r="B71" s="4" t="s">
        <v>45</v>
      </c>
      <c r="C71" s="5">
        <v>563</v>
      </c>
      <c r="D71" s="5">
        <v>374</v>
      </c>
      <c r="E71" s="6">
        <f t="shared" ref="E71:E77" si="6">IF(C71&gt;0,(D71-C71)/C71,"-")</f>
        <v>-0.33570159857904086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4</v>
      </c>
      <c r="E72" s="6">
        <f t="shared" si="6"/>
        <v>1</v>
      </c>
    </row>
    <row r="73" spans="2:10" ht="20.100000000000001" customHeight="1" thickBot="1" x14ac:dyDescent="0.25">
      <c r="B73" s="4" t="s">
        <v>46</v>
      </c>
      <c r="C73" s="5">
        <v>689</v>
      </c>
      <c r="D73" s="5">
        <v>619</v>
      </c>
      <c r="E73" s="6">
        <f t="shared" si="6"/>
        <v>-0.10159651669085631</v>
      </c>
    </row>
    <row r="74" spans="2:10" ht="20.100000000000001" customHeight="1" thickBot="1" x14ac:dyDescent="0.25">
      <c r="B74" s="4" t="s">
        <v>47</v>
      </c>
      <c r="C74" s="5">
        <v>202</v>
      </c>
      <c r="D74" s="5">
        <v>161</v>
      </c>
      <c r="E74" s="6">
        <f t="shared" si="6"/>
        <v>-0.20297029702970298</v>
      </c>
    </row>
    <row r="75" spans="2:10" ht="20.100000000000001" customHeight="1" thickBot="1" x14ac:dyDescent="0.25">
      <c r="B75" s="4" t="s">
        <v>48</v>
      </c>
      <c r="C75" s="5">
        <v>52</v>
      </c>
      <c r="D75" s="5">
        <v>43</v>
      </c>
      <c r="E75" s="6">
        <f t="shared" si="6"/>
        <v>-0.17307692307692307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61</v>
      </c>
      <c r="D90" s="5">
        <v>65</v>
      </c>
      <c r="E90" s="6">
        <f>IF(C90&gt;0,(D90-C90)/C90,"-")</f>
        <v>6.5573770491803282E-2</v>
      </c>
    </row>
    <row r="91" spans="2:5" ht="29.25" thickBot="1" x14ac:dyDescent="0.25">
      <c r="B91" s="4" t="s">
        <v>52</v>
      </c>
      <c r="C91" s="5">
        <v>47</v>
      </c>
      <c r="D91" s="5">
        <v>49</v>
      </c>
      <c r="E91" s="6">
        <f t="shared" ref="E91:E93" si="7">IF(C91&gt;0,(D91-C91)/C91,"-")</f>
        <v>4.2553191489361701E-2</v>
      </c>
    </row>
    <row r="92" spans="2:5" ht="29.25" customHeight="1" thickBot="1" x14ac:dyDescent="0.25">
      <c r="B92" s="4" t="s">
        <v>53</v>
      </c>
      <c r="C92" s="5">
        <v>43</v>
      </c>
      <c r="D92" s="5">
        <v>39</v>
      </c>
      <c r="E92" s="6">
        <f t="shared" si="7"/>
        <v>-9.3023255813953487E-2</v>
      </c>
    </row>
    <row r="93" spans="2:5" ht="29.25" customHeight="1" thickBot="1" x14ac:dyDescent="0.25">
      <c r="B93" s="4" t="s">
        <v>54</v>
      </c>
      <c r="C93" s="6">
        <f>(C90+C91)/(C90+C91+C92)</f>
        <v>0.71523178807947019</v>
      </c>
      <c r="D93" s="6">
        <f>(D90+D91)/(D90+D91+D92)</f>
        <v>0.74509803921568629</v>
      </c>
      <c r="E93" s="6">
        <f t="shared" si="7"/>
        <v>4.1757443718228072E-2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152</v>
      </c>
      <c r="D100" s="5">
        <v>153</v>
      </c>
      <c r="E100" s="6">
        <f>IF(C100&gt;0,(D100-C100)/C100,"-")</f>
        <v>6.5789473684210523E-3</v>
      </c>
    </row>
    <row r="101" spans="2:5" ht="20.100000000000001" customHeight="1" thickBot="1" x14ac:dyDescent="0.25">
      <c r="B101" s="4" t="s">
        <v>41</v>
      </c>
      <c r="C101" s="5">
        <v>70</v>
      </c>
      <c r="D101" s="5">
        <v>56</v>
      </c>
      <c r="E101" s="6">
        <f t="shared" ref="E101:E105" si="8">IF(C101&gt;0,(D101-C101)/C101,"-")</f>
        <v>-0.2</v>
      </c>
    </row>
    <row r="102" spans="2:5" ht="20.100000000000001" customHeight="1" thickBot="1" x14ac:dyDescent="0.25">
      <c r="B102" s="4" t="s">
        <v>42</v>
      </c>
      <c r="C102" s="5">
        <v>39</v>
      </c>
      <c r="D102" s="5">
        <v>58</v>
      </c>
      <c r="E102" s="6">
        <f t="shared" si="8"/>
        <v>0.48717948717948717</v>
      </c>
    </row>
    <row r="103" spans="2:5" ht="20.100000000000001" customHeight="1" thickBot="1" x14ac:dyDescent="0.25">
      <c r="B103" s="4" t="s">
        <v>98</v>
      </c>
      <c r="C103" s="6">
        <f>(C101+C102)/C100</f>
        <v>0.71710526315789469</v>
      </c>
      <c r="D103" s="6">
        <f>(D101+D102)/D100</f>
        <v>0.74509803921568629</v>
      </c>
      <c r="E103" s="6">
        <f t="shared" si="8"/>
        <v>3.9035797805360768E-2</v>
      </c>
    </row>
    <row r="104" spans="2:5" ht="20.100000000000001" customHeight="1" thickBot="1" x14ac:dyDescent="0.25">
      <c r="B104" s="4" t="s">
        <v>39</v>
      </c>
      <c r="C104" s="6">
        <v>0.73684210526315785</v>
      </c>
      <c r="D104" s="6">
        <v>0.7</v>
      </c>
      <c r="E104" s="6">
        <f t="shared" si="8"/>
        <v>-5.000000000000001E-2</v>
      </c>
    </row>
    <row r="105" spans="2:5" ht="20.100000000000001" customHeight="1" thickBot="1" x14ac:dyDescent="0.25">
      <c r="B105" s="4" t="s">
        <v>40</v>
      </c>
      <c r="C105" s="6">
        <v>0.68421052631578949</v>
      </c>
      <c r="D105" s="6">
        <v>0.79452054794520544</v>
      </c>
      <c r="E105" s="6">
        <f t="shared" si="8"/>
        <v>0.161222339304531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175</v>
      </c>
      <c r="D112" s="5">
        <v>157</v>
      </c>
      <c r="E112" s="6">
        <f>IF(C112&gt;0,(D112-C112)/C112,"-")</f>
        <v>-0.10285714285714286</v>
      </c>
    </row>
    <row r="113" spans="2:14" ht="15" thickBot="1" x14ac:dyDescent="0.25">
      <c r="B113" s="4" t="s">
        <v>56</v>
      </c>
      <c r="C113" s="5">
        <v>98</v>
      </c>
      <c r="D113" s="5">
        <v>98</v>
      </c>
      <c r="E113" s="6">
        <f t="shared" ref="E113:E114" si="9">IF(C113&gt;0,(D113-C113)/C113,"-")</f>
        <v>0</v>
      </c>
    </row>
    <row r="114" spans="2:14" ht="15" thickBot="1" x14ac:dyDescent="0.25">
      <c r="B114" s="4" t="s">
        <v>57</v>
      </c>
      <c r="C114" s="5">
        <v>77</v>
      </c>
      <c r="D114" s="5">
        <v>59</v>
      </c>
      <c r="E114" s="6">
        <f t="shared" si="9"/>
        <v>-0.23376623376623376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2</v>
      </c>
      <c r="H143" s="10">
        <v>0</v>
      </c>
      <c r="I143" s="10">
        <v>2</v>
      </c>
      <c r="J143" s="10">
        <v>4</v>
      </c>
      <c r="K143" s="6">
        <f>IF(C143=0,"-",(G143-C143)/C143)</f>
        <v>-0.33333333333333331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0.33333333333333331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17</v>
      </c>
      <c r="D145" s="10">
        <v>0</v>
      </c>
      <c r="E145" s="10">
        <v>0</v>
      </c>
      <c r="F145" s="10">
        <v>17</v>
      </c>
      <c r="G145" s="10">
        <v>23</v>
      </c>
      <c r="H145" s="10">
        <v>0</v>
      </c>
      <c r="I145" s="10">
        <v>0</v>
      </c>
      <c r="J145" s="10">
        <v>23</v>
      </c>
      <c r="K145" s="6">
        <f t="shared" si="16"/>
        <v>0.35294117647058826</v>
      </c>
      <c r="L145" s="6" t="str">
        <f t="shared" si="15"/>
        <v>-</v>
      </c>
      <c r="M145" s="6" t="str">
        <f t="shared" si="15"/>
        <v>-</v>
      </c>
      <c r="N145" s="6">
        <f t="shared" si="15"/>
        <v>0.35294117647058826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1</v>
      </c>
      <c r="F146" s="10">
        <v>4</v>
      </c>
      <c r="G146" s="10">
        <v>5</v>
      </c>
      <c r="H146" s="10">
        <v>0</v>
      </c>
      <c r="I146" s="10">
        <v>2</v>
      </c>
      <c r="J146" s="10">
        <v>7</v>
      </c>
      <c r="K146" s="6">
        <f t="shared" si="16"/>
        <v>0.66666666666666663</v>
      </c>
      <c r="L146" s="6" t="str">
        <f t="shared" si="15"/>
        <v>-</v>
      </c>
      <c r="M146" s="6">
        <f t="shared" si="15"/>
        <v>1</v>
      </c>
      <c r="N146" s="6">
        <f t="shared" si="15"/>
        <v>0.75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25</v>
      </c>
      <c r="D148" s="10">
        <v>0</v>
      </c>
      <c r="E148" s="10">
        <v>1</v>
      </c>
      <c r="F148" s="10">
        <v>26</v>
      </c>
      <c r="G148" s="10">
        <v>30</v>
      </c>
      <c r="H148" s="10">
        <v>0</v>
      </c>
      <c r="I148" s="10">
        <v>4</v>
      </c>
      <c r="J148" s="10">
        <v>34</v>
      </c>
      <c r="K148" s="6">
        <f t="shared" ref="K148" si="17">IF(C148=0,"-",(G148-C148)/C148)</f>
        <v>0.2</v>
      </c>
      <c r="L148" s="6" t="str">
        <f t="shared" ref="L148" si="18">IF(D148=0,"-",(H148-D148)/D148)</f>
        <v>-</v>
      </c>
      <c r="M148" s="6">
        <f t="shared" ref="M148" si="19">IF(E148=0,"-",(I148-E148)/E148)</f>
        <v>3</v>
      </c>
      <c r="N148" s="6">
        <f t="shared" ref="N148" si="20">IF(F148=0,"-",(J148-F148)/F148)</f>
        <v>0.30769230769230771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0.15</v>
      </c>
      <c r="D149" s="6" t="str">
        <f t="shared" si="21"/>
        <v>-</v>
      </c>
      <c r="E149" s="6" t="str">
        <f t="shared" si="21"/>
        <v>-</v>
      </c>
      <c r="F149" s="6">
        <f t="shared" si="21"/>
        <v>0.15</v>
      </c>
      <c r="G149" s="6">
        <f t="shared" si="21"/>
        <v>0.08</v>
      </c>
      <c r="H149" s="6" t="str">
        <f t="shared" si="21"/>
        <v>-</v>
      </c>
      <c r="I149" s="6">
        <f t="shared" si="21"/>
        <v>1</v>
      </c>
      <c r="J149" s="6">
        <f t="shared" si="21"/>
        <v>0.14814814814814814</v>
      </c>
      <c r="K149" s="6">
        <f>IF(OR(C149="-",G149="-"),"-",(G149-C149)/C149)</f>
        <v>-0.46666666666666662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-1.2345679012345697E-2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 t="str">
        <f t="shared" si="21"/>
        <v>-</v>
      </c>
      <c r="F150" s="6">
        <f t="shared" si="21"/>
        <v>0.2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20</v>
      </c>
      <c r="D157" s="19">
        <v>28</v>
      </c>
      <c r="E157" s="18">
        <f>IF(C157=0,"-",(D157-C157)/C157)</f>
        <v>0.4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</v>
      </c>
      <c r="D158" s="19">
        <v>2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</v>
      </c>
      <c r="D160" s="18">
        <f>IF(D157=0,"-",D157/(D157+D158+D159))</f>
        <v>0.93333333333333335</v>
      </c>
      <c r="E160" s="18">
        <f>IF(OR(C160="-",D160="-"),"-",(D160-C160)/C160)</f>
        <v>0.16666666666666663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 t="shared" ref="E166:E168" si="24"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si="24"/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</v>
      </c>
      <c r="E169" s="6">
        <f t="shared" ref="E169:E171" si="25">IF(OR(C169="-",D169="-"),"-",(D169-C169)/C169)</f>
        <v>-1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2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2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29</v>
      </c>
      <c r="D182" s="5">
        <v>37</v>
      </c>
      <c r="E182" s="6">
        <f t="shared" si="26"/>
        <v>0.27586206896551724</v>
      </c>
      <c r="H182" s="13"/>
    </row>
    <row r="183" spans="2:10" ht="15" thickBot="1" x14ac:dyDescent="0.25">
      <c r="B183" s="4" t="s">
        <v>47</v>
      </c>
      <c r="C183" s="5">
        <v>28</v>
      </c>
      <c r="D183" s="5">
        <v>33</v>
      </c>
      <c r="E183" s="6">
        <f t="shared" si="26"/>
        <v>0.17857142857142858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1</v>
      </c>
      <c r="D185" s="5">
        <v>4</v>
      </c>
      <c r="E185" s="6">
        <f t="shared" si="26"/>
        <v>3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4</v>
      </c>
      <c r="E197" s="6">
        <f t="shared" ref="E197:E200" si="27">IF(C197=0,"-",(D197-C197)/C197)</f>
        <v>0.33333333333333331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4</v>
      </c>
      <c r="E199" s="6">
        <f t="shared" si="27"/>
        <v>0.33333333333333331</v>
      </c>
    </row>
    <row r="200" spans="2:5" ht="15" thickBot="1" x14ac:dyDescent="0.25">
      <c r="B200" s="4" t="s">
        <v>85</v>
      </c>
      <c r="C200" s="5">
        <v>2</v>
      </c>
      <c r="D200" s="5">
        <v>4</v>
      </c>
      <c r="E200" s="6">
        <f t="shared" si="27"/>
        <v>1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4</v>
      </c>
      <c r="E208" s="6">
        <f t="shared" si="28"/>
        <v>0.33333333333333331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3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2</v>
      </c>
      <c r="E221" s="6">
        <f t="shared" ref="E221:E223" si="30">IF(C221=0,"-",(D221-C221)/C221)</f>
        <v>-0.7142857142857143</v>
      </c>
    </row>
    <row r="222" spans="2:5" ht="15" thickBot="1" x14ac:dyDescent="0.25">
      <c r="B222" s="16" t="s">
        <v>92</v>
      </c>
      <c r="C222" s="5">
        <v>3</v>
      </c>
      <c r="D222" s="5">
        <v>4</v>
      </c>
      <c r="E222" s="6">
        <f t="shared" si="30"/>
        <v>0.33333333333333331</v>
      </c>
    </row>
    <row r="223" spans="2:5" ht="15" thickBot="1" x14ac:dyDescent="0.25">
      <c r="B223" s="16" t="s">
        <v>93</v>
      </c>
      <c r="C223" s="5">
        <v>10</v>
      </c>
      <c r="D223" s="5">
        <v>6</v>
      </c>
      <c r="E223" s="6">
        <f t="shared" si="30"/>
        <v>-0.4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631</v>
      </c>
      <c r="D14" s="5">
        <v>814</v>
      </c>
      <c r="E14" s="6">
        <f>IF(C14&gt;0,(D14-C14)/C14)</f>
        <v>0.2900158478605388</v>
      </c>
    </row>
    <row r="15" spans="1:5" ht="20.100000000000001" customHeight="1" thickBot="1" x14ac:dyDescent="0.25">
      <c r="B15" s="4" t="s">
        <v>17</v>
      </c>
      <c r="C15" s="5">
        <v>628</v>
      </c>
      <c r="D15" s="5">
        <v>657</v>
      </c>
      <c r="E15" s="6">
        <f t="shared" ref="E15:E25" si="0">IF(C15&gt;0,(D15-C15)/C15)</f>
        <v>4.6178343949044583E-2</v>
      </c>
    </row>
    <row r="16" spans="1:5" ht="20.100000000000001" customHeight="1" thickBot="1" x14ac:dyDescent="0.25">
      <c r="B16" s="4" t="s">
        <v>18</v>
      </c>
      <c r="C16" s="5">
        <v>506</v>
      </c>
      <c r="D16" s="5">
        <v>544</v>
      </c>
      <c r="E16" s="6">
        <f t="shared" si="0"/>
        <v>7.5098814229249009E-2</v>
      </c>
    </row>
    <row r="17" spans="2:5" ht="20.100000000000001" customHeight="1" thickBot="1" x14ac:dyDescent="0.25">
      <c r="B17" s="4" t="s">
        <v>19</v>
      </c>
      <c r="C17" s="5">
        <v>122</v>
      </c>
      <c r="D17" s="5">
        <v>113</v>
      </c>
      <c r="E17" s="6">
        <f t="shared" si="0"/>
        <v>-7.3770491803278687E-2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5</v>
      </c>
      <c r="E18" s="6">
        <f>IF(C18=0,"-",(D18-C18)/C18)</f>
        <v>0.25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0.19426751592356689</v>
      </c>
      <c r="D20" s="6">
        <f>D17/D15</f>
        <v>0.17199391171993911</v>
      </c>
      <c r="E20" s="6">
        <f t="shared" si="0"/>
        <v>-0.11465429049080531</v>
      </c>
    </row>
    <row r="21" spans="2:5" ht="30" customHeight="1" thickBot="1" x14ac:dyDescent="0.25">
      <c r="B21" s="4" t="s">
        <v>23</v>
      </c>
      <c r="C21" s="5">
        <v>30</v>
      </c>
      <c r="D21" s="5">
        <v>69</v>
      </c>
      <c r="E21" s="6">
        <f t="shared" si="0"/>
        <v>1.3</v>
      </c>
    </row>
    <row r="22" spans="2:5" ht="20.100000000000001" customHeight="1" thickBot="1" x14ac:dyDescent="0.25">
      <c r="B22" s="4" t="s">
        <v>24</v>
      </c>
      <c r="C22" s="5">
        <v>21</v>
      </c>
      <c r="D22" s="5">
        <v>47</v>
      </c>
      <c r="E22" s="6">
        <f t="shared" si="0"/>
        <v>1.2380952380952381</v>
      </c>
    </row>
    <row r="23" spans="2:5" ht="20.100000000000001" customHeight="1" thickBot="1" x14ac:dyDescent="0.25">
      <c r="B23" s="4" t="s">
        <v>25</v>
      </c>
      <c r="C23" s="5">
        <v>9</v>
      </c>
      <c r="D23" s="5">
        <v>22</v>
      </c>
      <c r="E23" s="6">
        <f t="shared" si="0"/>
        <v>1.4444444444444444</v>
      </c>
    </row>
    <row r="24" spans="2:5" ht="20.100000000000001" customHeight="1" thickBot="1" x14ac:dyDescent="0.25">
      <c r="B24" s="4" t="s">
        <v>21</v>
      </c>
      <c r="C24" s="6">
        <f>C23/C21</f>
        <v>0.3</v>
      </c>
      <c r="D24" s="6">
        <f t="shared" ref="D24" si="1">D23/D21</f>
        <v>0.3188405797101449</v>
      </c>
      <c r="E24" s="6">
        <f t="shared" si="0"/>
        <v>6.2801932367149704E-2</v>
      </c>
    </row>
    <row r="25" spans="2:5" ht="20.100000000000001" customHeight="1" thickBot="1" x14ac:dyDescent="0.25">
      <c r="B25" s="7" t="s">
        <v>26</v>
      </c>
      <c r="C25" s="6">
        <v>0.11868606213631132</v>
      </c>
      <c r="D25" s="6">
        <v>0.12503163852344676</v>
      </c>
      <c r="E25" s="6">
        <f t="shared" si="0"/>
        <v>5.3465219697385574E-2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171</v>
      </c>
      <c r="D34" s="5">
        <v>232</v>
      </c>
      <c r="E34" s="6">
        <f>IF(C34&gt;0,(D34-C34)/C34,"-")</f>
        <v>0.35672514619883039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132</v>
      </c>
      <c r="D36" s="5">
        <v>183</v>
      </c>
      <c r="E36" s="6">
        <f t="shared" si="2"/>
        <v>0.38636363636363635</v>
      </c>
    </row>
    <row r="37" spans="2:5" ht="20.100000000000001" customHeight="1" thickBot="1" x14ac:dyDescent="0.25">
      <c r="B37" s="4" t="s">
        <v>30</v>
      </c>
      <c r="C37" s="5">
        <v>39</v>
      </c>
      <c r="D37" s="5">
        <v>49</v>
      </c>
      <c r="E37" s="6">
        <f t="shared" si="2"/>
        <v>0.25641025641025639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105</v>
      </c>
      <c r="D44" s="5">
        <v>126</v>
      </c>
      <c r="E44" s="6">
        <f>IF(C44&gt;0,(D44-C44)/C44,"-")</f>
        <v>0.2</v>
      </c>
    </row>
    <row r="45" spans="2:5" ht="20.100000000000001" customHeight="1" thickBot="1" x14ac:dyDescent="0.25">
      <c r="B45" s="4" t="s">
        <v>34</v>
      </c>
      <c r="C45" s="5">
        <v>9</v>
      </c>
      <c r="D45" s="5">
        <v>5</v>
      </c>
      <c r="E45" s="6">
        <f t="shared" ref="E45:E51" si="3">IF(C45&gt;0,(D45-C45)/C45,"-")</f>
        <v>-0.44444444444444442</v>
      </c>
    </row>
    <row r="46" spans="2:5" ht="20.100000000000001" customHeight="1" thickBot="1" x14ac:dyDescent="0.25">
      <c r="B46" s="4" t="s">
        <v>31</v>
      </c>
      <c r="C46" s="5">
        <v>8</v>
      </c>
      <c r="D46" s="5">
        <v>16</v>
      </c>
      <c r="E46" s="6">
        <f t="shared" si="3"/>
        <v>1</v>
      </c>
    </row>
    <row r="47" spans="2:5" ht="20.100000000000001" customHeight="1" thickBot="1" x14ac:dyDescent="0.25">
      <c r="B47" s="4" t="s">
        <v>32</v>
      </c>
      <c r="C47" s="5">
        <v>190</v>
      </c>
      <c r="D47" s="5">
        <v>209</v>
      </c>
      <c r="E47" s="6">
        <f t="shared" si="3"/>
        <v>0.1</v>
      </c>
    </row>
    <row r="48" spans="2:5" ht="20.100000000000001" customHeight="1" thickBot="1" x14ac:dyDescent="0.25">
      <c r="B48" s="4" t="s">
        <v>35</v>
      </c>
      <c r="C48" s="5">
        <v>179</v>
      </c>
      <c r="D48" s="5">
        <v>197</v>
      </c>
      <c r="E48" s="6">
        <f t="shared" si="3"/>
        <v>0.1005586592178771</v>
      </c>
    </row>
    <row r="49" spans="2:5" ht="20.100000000000001" customHeight="1" thickBot="1" x14ac:dyDescent="0.25">
      <c r="B49" s="4" t="s">
        <v>67</v>
      </c>
      <c r="C49" s="5">
        <v>122</v>
      </c>
      <c r="D49" s="5">
        <v>72</v>
      </c>
      <c r="E49" s="6">
        <f t="shared" si="3"/>
        <v>-0.4098360655737705</v>
      </c>
    </row>
    <row r="50" spans="2:5" ht="20.100000000000001" customHeight="1" collapsed="1" thickBot="1" x14ac:dyDescent="0.25">
      <c r="B50" s="4" t="s">
        <v>36</v>
      </c>
      <c r="C50" s="6">
        <f>C44/(C44+C45)</f>
        <v>0.92105263157894735</v>
      </c>
      <c r="D50" s="6">
        <f>D44/(D44+D45)</f>
        <v>0.96183206106870234</v>
      </c>
      <c r="E50" s="6">
        <f t="shared" si="3"/>
        <v>4.427480916030542E-2</v>
      </c>
    </row>
    <row r="51" spans="2:5" ht="20.100000000000001" customHeight="1" thickBot="1" x14ac:dyDescent="0.25">
      <c r="B51" s="4" t="s">
        <v>37</v>
      </c>
      <c r="C51" s="6">
        <f>C47/(C46+C47)</f>
        <v>0.95959595959595956</v>
      </c>
      <c r="D51" s="6">
        <f t="shared" ref="D51" si="4">D47/(D46+D47)</f>
        <v>0.92888888888888888</v>
      </c>
      <c r="E51" s="6">
        <f t="shared" si="3"/>
        <v>-3.1999999999999973E-2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115</v>
      </c>
      <c r="D58" s="5">
        <v>131</v>
      </c>
      <c r="E58" s="6">
        <f>IF(C58&gt;0,(D58-C58)/C58,"-")</f>
        <v>0.1391304347826087</v>
      </c>
    </row>
    <row r="59" spans="2:5" ht="20.100000000000001" customHeight="1" thickBot="1" x14ac:dyDescent="0.25">
      <c r="B59" s="4" t="s">
        <v>41</v>
      </c>
      <c r="C59" s="5">
        <v>85</v>
      </c>
      <c r="D59" s="5">
        <v>98</v>
      </c>
      <c r="E59" s="6">
        <f t="shared" ref="E59:E63" si="5">IF(C59&gt;0,(D59-C59)/C59,"-")</f>
        <v>0.15294117647058825</v>
      </c>
    </row>
    <row r="60" spans="2:5" ht="20.100000000000001" customHeight="1" thickBot="1" x14ac:dyDescent="0.25">
      <c r="B60" s="4" t="s">
        <v>42</v>
      </c>
      <c r="C60" s="5">
        <v>21</v>
      </c>
      <c r="D60" s="5">
        <v>28</v>
      </c>
      <c r="E60" s="6">
        <f t="shared" si="5"/>
        <v>0.33333333333333331</v>
      </c>
    </row>
    <row r="61" spans="2:5" ht="20.100000000000001" customHeight="1" collapsed="1" thickBot="1" x14ac:dyDescent="0.25">
      <c r="B61" s="4" t="s">
        <v>98</v>
      </c>
      <c r="C61" s="6">
        <f>(C59+C60)/C58</f>
        <v>0.92173913043478262</v>
      </c>
      <c r="D61" s="6">
        <f>(D59+D60)/D58</f>
        <v>0.96183206106870234</v>
      </c>
      <c r="E61" s="6">
        <f t="shared" si="5"/>
        <v>4.3497047385856302E-2</v>
      </c>
    </row>
    <row r="62" spans="2:5" ht="20.100000000000001" customHeight="1" thickBot="1" x14ac:dyDescent="0.25">
      <c r="B62" s="4" t="s">
        <v>39</v>
      </c>
      <c r="C62" s="6">
        <v>0.9042553191489362</v>
      </c>
      <c r="D62" s="6">
        <v>0.95145631067961167</v>
      </c>
      <c r="E62" s="6">
        <f t="shared" si="5"/>
        <v>5.2198743575099932E-2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707</v>
      </c>
      <c r="D70" s="5">
        <v>859</v>
      </c>
      <c r="E70" s="6">
        <f>IF(C70&gt;0,(D70-C70)/C70,"-")</f>
        <v>0.21499292786421501</v>
      </c>
    </row>
    <row r="71" spans="2:10" ht="20.100000000000001" customHeight="1" thickBot="1" x14ac:dyDescent="0.25">
      <c r="B71" s="4" t="s">
        <v>45</v>
      </c>
      <c r="C71" s="5">
        <v>213</v>
      </c>
      <c r="D71" s="5">
        <v>252</v>
      </c>
      <c r="E71" s="6">
        <f t="shared" ref="E71:E77" si="6">IF(C71&gt;0,(D71-C71)/C71,"-")</f>
        <v>0.18309859154929578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3</v>
      </c>
      <c r="E72" s="6">
        <f t="shared" si="6"/>
        <v>0.5</v>
      </c>
    </row>
    <row r="73" spans="2:10" ht="20.100000000000001" customHeight="1" thickBot="1" x14ac:dyDescent="0.25">
      <c r="B73" s="4" t="s">
        <v>46</v>
      </c>
      <c r="C73" s="5">
        <v>316</v>
      </c>
      <c r="D73" s="5">
        <v>389</v>
      </c>
      <c r="E73" s="6">
        <f t="shared" si="6"/>
        <v>0.23101265822784811</v>
      </c>
    </row>
    <row r="74" spans="2:10" ht="20.100000000000001" customHeight="1" thickBot="1" x14ac:dyDescent="0.25">
      <c r="B74" s="4" t="s">
        <v>47</v>
      </c>
      <c r="C74" s="5">
        <v>157</v>
      </c>
      <c r="D74" s="5">
        <v>184</v>
      </c>
      <c r="E74" s="6">
        <f t="shared" si="6"/>
        <v>0.17197452229299362</v>
      </c>
    </row>
    <row r="75" spans="2:10" ht="20.100000000000001" customHeight="1" thickBot="1" x14ac:dyDescent="0.25">
      <c r="B75" s="4" t="s">
        <v>48</v>
      </c>
      <c r="C75" s="5">
        <v>19</v>
      </c>
      <c r="D75" s="5">
        <v>31</v>
      </c>
      <c r="E75" s="6">
        <f t="shared" si="6"/>
        <v>0.63157894736842102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43</v>
      </c>
      <c r="D90" s="5">
        <v>46</v>
      </c>
      <c r="E90" s="6">
        <f>IF(C90&gt;0,(D90-C90)/C90,"-")</f>
        <v>6.9767441860465115E-2</v>
      </c>
    </row>
    <row r="91" spans="2:5" ht="29.25" thickBot="1" x14ac:dyDescent="0.25">
      <c r="B91" s="4" t="s">
        <v>52</v>
      </c>
      <c r="C91" s="5">
        <v>40</v>
      </c>
      <c r="D91" s="5">
        <v>49</v>
      </c>
      <c r="E91" s="6">
        <f t="shared" ref="E91:E93" si="7">IF(C91&gt;0,(D91-C91)/C91,"-")</f>
        <v>0.22500000000000001</v>
      </c>
    </row>
    <row r="92" spans="2:5" ht="29.25" customHeight="1" thickBot="1" x14ac:dyDescent="0.25">
      <c r="B92" s="4" t="s">
        <v>53</v>
      </c>
      <c r="C92" s="5">
        <v>45</v>
      </c>
      <c r="D92" s="5">
        <v>38</v>
      </c>
      <c r="E92" s="6">
        <f t="shared" si="7"/>
        <v>-0.15555555555555556</v>
      </c>
    </row>
    <row r="93" spans="2:5" ht="29.25" customHeight="1" thickBot="1" x14ac:dyDescent="0.25">
      <c r="B93" s="4" t="s">
        <v>54</v>
      </c>
      <c r="C93" s="6">
        <f>(C90+C91)/(C90+C91+C92)</f>
        <v>0.6484375</v>
      </c>
      <c r="D93" s="6">
        <f>(D90+D91)/(D90+D91+D92)</f>
        <v>0.7142857142857143</v>
      </c>
      <c r="E93" s="6">
        <f t="shared" si="7"/>
        <v>0.1015490533562823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129</v>
      </c>
      <c r="D100" s="5">
        <v>135</v>
      </c>
      <c r="E100" s="6">
        <f>IF(C100&gt;0,(D100-C100)/C100,"-")</f>
        <v>4.6511627906976744E-2</v>
      </c>
    </row>
    <row r="101" spans="2:5" ht="20.100000000000001" customHeight="1" thickBot="1" x14ac:dyDescent="0.25">
      <c r="B101" s="4" t="s">
        <v>41</v>
      </c>
      <c r="C101" s="5">
        <v>74</v>
      </c>
      <c r="D101" s="5">
        <v>83</v>
      </c>
      <c r="E101" s="6">
        <f t="shared" ref="E101:E105" si="8">IF(C101&gt;0,(D101-C101)/C101,"-")</f>
        <v>0.12162162162162163</v>
      </c>
    </row>
    <row r="102" spans="2:5" ht="20.100000000000001" customHeight="1" thickBot="1" x14ac:dyDescent="0.25">
      <c r="B102" s="4" t="s">
        <v>42</v>
      </c>
      <c r="C102" s="5">
        <v>10</v>
      </c>
      <c r="D102" s="5">
        <v>12</v>
      </c>
      <c r="E102" s="6">
        <f t="shared" si="8"/>
        <v>0.2</v>
      </c>
    </row>
    <row r="103" spans="2:5" ht="20.100000000000001" customHeight="1" thickBot="1" x14ac:dyDescent="0.25">
      <c r="B103" s="4" t="s">
        <v>98</v>
      </c>
      <c r="C103" s="6">
        <f>(C101+C102)/C100</f>
        <v>0.65116279069767447</v>
      </c>
      <c r="D103" s="6">
        <f>(D101+D102)/D100</f>
        <v>0.70370370370370372</v>
      </c>
      <c r="E103" s="6">
        <f t="shared" si="8"/>
        <v>8.0687830687830642E-2</v>
      </c>
    </row>
    <row r="104" spans="2:5" ht="20.100000000000001" customHeight="1" thickBot="1" x14ac:dyDescent="0.25">
      <c r="B104" s="4" t="s">
        <v>39</v>
      </c>
      <c r="C104" s="6">
        <v>0.63793103448275867</v>
      </c>
      <c r="D104" s="6">
        <v>0.69747899159663862</v>
      </c>
      <c r="E104" s="6">
        <f t="shared" si="8"/>
        <v>9.3345446286622613E-2</v>
      </c>
    </row>
    <row r="105" spans="2:5" ht="20.100000000000001" customHeight="1" thickBot="1" x14ac:dyDescent="0.25">
      <c r="B105" s="4" t="s">
        <v>40</v>
      </c>
      <c r="C105" s="6">
        <v>0.76923076923076927</v>
      </c>
      <c r="D105" s="6">
        <v>0.75</v>
      </c>
      <c r="E105" s="6">
        <f t="shared" si="8"/>
        <v>-2.5000000000000053E-2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170</v>
      </c>
      <c r="D112" s="5">
        <v>183</v>
      </c>
      <c r="E112" s="6">
        <f>IF(C112&gt;0,(D112-C112)/C112,"-")</f>
        <v>7.6470588235294124E-2</v>
      </c>
    </row>
    <row r="113" spans="2:14" ht="15" thickBot="1" x14ac:dyDescent="0.25">
      <c r="B113" s="4" t="s">
        <v>56</v>
      </c>
      <c r="C113" s="5">
        <v>107</v>
      </c>
      <c r="D113" s="5">
        <v>88</v>
      </c>
      <c r="E113" s="6">
        <f t="shared" ref="E113:E114" si="9">IF(C113&gt;0,(D113-C113)/C113,"-")</f>
        <v>-0.17757009345794392</v>
      </c>
    </row>
    <row r="114" spans="2:14" ht="15" thickBot="1" x14ac:dyDescent="0.25">
      <c r="B114" s="4" t="s">
        <v>57</v>
      </c>
      <c r="C114" s="5">
        <v>63</v>
      </c>
      <c r="D114" s="5">
        <v>95</v>
      </c>
      <c r="E114" s="6">
        <f t="shared" si="9"/>
        <v>0.50793650793650791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2</v>
      </c>
      <c r="E128" s="10">
        <v>0</v>
      </c>
      <c r="F128" s="10">
        <v>2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-0.5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2</v>
      </c>
      <c r="E133" s="10">
        <v>0</v>
      </c>
      <c r="F133" s="10">
        <v>3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>
        <f t="shared" si="10"/>
        <v>-1</v>
      </c>
      <c r="M133" s="6" t="str">
        <f t="shared" si="10"/>
        <v>-</v>
      </c>
      <c r="N133" s="6">
        <f t="shared" si="10"/>
        <v>-0.66666666666666663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0.66666666666666663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0.50000000000000011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1</v>
      </c>
      <c r="H143" s="10">
        <v>0</v>
      </c>
      <c r="I143" s="10">
        <v>0</v>
      </c>
      <c r="J143" s="10">
        <v>1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10</v>
      </c>
      <c r="D145" s="10">
        <v>0</v>
      </c>
      <c r="E145" s="10">
        <v>4</v>
      </c>
      <c r="F145" s="10">
        <v>14</v>
      </c>
      <c r="G145" s="10">
        <v>13</v>
      </c>
      <c r="H145" s="10">
        <v>0</v>
      </c>
      <c r="I145" s="10">
        <v>0</v>
      </c>
      <c r="J145" s="10">
        <v>13</v>
      </c>
      <c r="K145" s="6">
        <f t="shared" si="16"/>
        <v>0.3</v>
      </c>
      <c r="L145" s="6" t="str">
        <f t="shared" si="15"/>
        <v>-</v>
      </c>
      <c r="M145" s="6">
        <f t="shared" si="15"/>
        <v>-1</v>
      </c>
      <c r="N145" s="6">
        <f t="shared" si="15"/>
        <v>-7.1428571428571425E-2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1</v>
      </c>
      <c r="H146" s="10">
        <v>0</v>
      </c>
      <c r="I146" s="10">
        <v>0</v>
      </c>
      <c r="J146" s="10">
        <v>1</v>
      </c>
      <c r="K146" s="6">
        <f t="shared" si="16"/>
        <v>0</v>
      </c>
      <c r="L146" s="6" t="str">
        <f t="shared" si="15"/>
        <v>-</v>
      </c>
      <c r="M146" s="6" t="str">
        <f t="shared" si="15"/>
        <v>-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12</v>
      </c>
      <c r="D148" s="10">
        <v>0</v>
      </c>
      <c r="E148" s="10">
        <v>4</v>
      </c>
      <c r="F148" s="10">
        <v>16</v>
      </c>
      <c r="G148" s="10">
        <v>15</v>
      </c>
      <c r="H148" s="10">
        <v>0</v>
      </c>
      <c r="I148" s="10">
        <v>0</v>
      </c>
      <c r="J148" s="10">
        <v>15</v>
      </c>
      <c r="K148" s="6">
        <f t="shared" ref="K148" si="17">IF(C148=0,"-",(G148-C148)/C148)</f>
        <v>0.25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-6.25E-2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7.1428571428571425E-2</v>
      </c>
      <c r="H149" s="6" t="str">
        <f t="shared" si="21"/>
        <v>-</v>
      </c>
      <c r="I149" s="6" t="str">
        <f t="shared" si="21"/>
        <v>-</v>
      </c>
      <c r="J149" s="6">
        <f t="shared" si="21"/>
        <v>7.1428571428571425E-2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0.5</v>
      </c>
      <c r="D150" s="6" t="str">
        <f t="shared" si="21"/>
        <v>-</v>
      </c>
      <c r="E150" s="6" t="str">
        <f t="shared" si="21"/>
        <v>-</v>
      </c>
      <c r="F150" s="6">
        <f t="shared" si="21"/>
        <v>0.5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11</v>
      </c>
      <c r="D157" s="19">
        <v>14</v>
      </c>
      <c r="E157" s="18">
        <f>IF(C157=0,"-",(D157-C157)/C157)</f>
        <v>0.27272727272727271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1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0.91666666666666663</v>
      </c>
      <c r="D160" s="18">
        <f>IF(D157=0,"-",D157/(D157+D158+D159))</f>
        <v>0.93333333333333335</v>
      </c>
      <c r="E160" s="18">
        <f>IF(OR(C160="-",D160="-"),"-",(D160-C160)/C160)</f>
        <v>1.818181818181824E-2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1</v>
      </c>
      <c r="E166" s="6">
        <f t="shared" ref="E166:E168" si="24">IF(C166=0,"-",(D166-C166)/C166)</f>
        <v>-0.66666666666666663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si="24"/>
        <v>-0.5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0.66666666666666663</v>
      </c>
      <c r="D169" s="6">
        <f>IF(D166=0,"-",(D167+D168)/D166)</f>
        <v>1</v>
      </c>
      <c r="E169" s="6">
        <f t="shared" ref="E169:E171" si="25">IF(OR(C169="-",D169="-"),"-",(D169-C169)/C169)</f>
        <v>0.50000000000000011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1</v>
      </c>
      <c r="E170" s="6">
        <f t="shared" si="25"/>
        <v>0.50000000000000011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3</v>
      </c>
      <c r="D178" s="5">
        <v>3</v>
      </c>
      <c r="E178" s="6">
        <f>IF(C178=0,"-",(D178-C178)/C178)</f>
        <v>0</v>
      </c>
      <c r="H178" s="13"/>
    </row>
    <row r="179" spans="2:10" ht="15" thickBot="1" x14ac:dyDescent="0.25">
      <c r="B179" s="4" t="s">
        <v>43</v>
      </c>
      <c r="C179" s="5">
        <v>1</v>
      </c>
      <c r="D179" s="5">
        <v>3</v>
      </c>
      <c r="E179" s="6">
        <f t="shared" ref="E179:E185" si="26">IF(C179=0,"-",(D179-C179)/C179)</f>
        <v>2</v>
      </c>
      <c r="H179" s="13"/>
    </row>
    <row r="180" spans="2:10" ht="15" thickBot="1" x14ac:dyDescent="0.25">
      <c r="B180" s="4" t="s">
        <v>47</v>
      </c>
      <c r="C180" s="5">
        <v>2</v>
      </c>
      <c r="D180" s="5">
        <v>0</v>
      </c>
      <c r="E180" s="6">
        <f t="shared" si="26"/>
        <v>-1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15</v>
      </c>
      <c r="D182" s="5">
        <v>16</v>
      </c>
      <c r="E182" s="6">
        <f t="shared" si="26"/>
        <v>6.6666666666666666E-2</v>
      </c>
      <c r="H182" s="13"/>
    </row>
    <row r="183" spans="2:10" ht="15" thickBot="1" x14ac:dyDescent="0.25">
      <c r="B183" s="4" t="s">
        <v>47</v>
      </c>
      <c r="C183" s="5">
        <v>11</v>
      </c>
      <c r="D183" s="5">
        <v>16</v>
      </c>
      <c r="E183" s="6">
        <f t="shared" si="26"/>
        <v>0.45454545454545453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4</v>
      </c>
      <c r="D185" s="5">
        <v>0</v>
      </c>
      <c r="E185" s="6">
        <f t="shared" si="26"/>
        <v>-1</v>
      </c>
      <c r="H185" s="13"/>
    </row>
    <row r="186" spans="2:10" x14ac:dyDescent="0.2"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2:10" x14ac:dyDescent="0.2">
      <c r="B187" s="23"/>
      <c r="C187" s="23"/>
      <c r="D187" s="23"/>
      <c r="E187" s="23"/>
      <c r="F187" s="23"/>
      <c r="G187" s="23"/>
      <c r="H187" s="23"/>
      <c r="I187" s="23"/>
      <c r="J187" s="2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4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0</v>
      </c>
      <c r="D223" s="5">
        <v>3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2013</v>
      </c>
      <c r="D14" s="5">
        <v>2195</v>
      </c>
      <c r="E14" s="6">
        <f>IF(C14&gt;0,(D14-C14)/C14)</f>
        <v>9.041231992051664E-2</v>
      </c>
    </row>
    <row r="15" spans="1:5" ht="20.100000000000001" customHeight="1" thickBot="1" x14ac:dyDescent="0.25">
      <c r="B15" s="4" t="s">
        <v>17</v>
      </c>
      <c r="C15" s="5">
        <v>1901</v>
      </c>
      <c r="D15" s="5">
        <v>2080</v>
      </c>
      <c r="E15" s="6">
        <f t="shared" ref="E15:E25" si="0">IF(C15&gt;0,(D15-C15)/C15)</f>
        <v>9.4160967911625454E-2</v>
      </c>
    </row>
    <row r="16" spans="1:5" ht="20.100000000000001" customHeight="1" thickBot="1" x14ac:dyDescent="0.25">
      <c r="B16" s="4" t="s">
        <v>18</v>
      </c>
      <c r="C16" s="5">
        <v>1167</v>
      </c>
      <c r="D16" s="5">
        <v>1051</v>
      </c>
      <c r="E16" s="6">
        <f t="shared" si="0"/>
        <v>-9.9400171379605828E-2</v>
      </c>
    </row>
    <row r="17" spans="2:5" ht="20.100000000000001" customHeight="1" thickBot="1" x14ac:dyDescent="0.25">
      <c r="B17" s="4" t="s">
        <v>19</v>
      </c>
      <c r="C17" s="5">
        <v>734</v>
      </c>
      <c r="D17" s="5">
        <v>1029</v>
      </c>
      <c r="E17" s="6">
        <f t="shared" si="0"/>
        <v>0.40190735694822888</v>
      </c>
    </row>
    <row r="18" spans="2:5" ht="20.100000000000001" customHeight="1" thickBot="1" x14ac:dyDescent="0.25">
      <c r="B18" s="4" t="s">
        <v>100</v>
      </c>
      <c r="C18" s="5">
        <v>9</v>
      </c>
      <c r="D18" s="5">
        <v>1</v>
      </c>
      <c r="E18" s="6">
        <f>IF(C18=0,"-",(D18-C18)/C18)</f>
        <v>-0.88888888888888884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0.38611257233035245</v>
      </c>
      <c r="D20" s="6">
        <f>D17/D15</f>
        <v>0.49471153846153848</v>
      </c>
      <c r="E20" s="6">
        <f t="shared" si="0"/>
        <v>0.28126244498008807</v>
      </c>
    </row>
    <row r="21" spans="2:5" ht="30" customHeight="1" thickBot="1" x14ac:dyDescent="0.25">
      <c r="B21" s="4" t="s">
        <v>23</v>
      </c>
      <c r="C21" s="5">
        <v>225</v>
      </c>
      <c r="D21" s="5">
        <v>445</v>
      </c>
      <c r="E21" s="6">
        <f t="shared" si="0"/>
        <v>0.97777777777777775</v>
      </c>
    </row>
    <row r="22" spans="2:5" ht="20.100000000000001" customHeight="1" thickBot="1" x14ac:dyDescent="0.25">
      <c r="B22" s="4" t="s">
        <v>24</v>
      </c>
      <c r="C22" s="5">
        <v>129</v>
      </c>
      <c r="D22" s="5">
        <v>266</v>
      </c>
      <c r="E22" s="6">
        <f t="shared" si="0"/>
        <v>1.0620155038759691</v>
      </c>
    </row>
    <row r="23" spans="2:5" ht="20.100000000000001" customHeight="1" thickBot="1" x14ac:dyDescent="0.25">
      <c r="B23" s="4" t="s">
        <v>25</v>
      </c>
      <c r="C23" s="5">
        <v>96</v>
      </c>
      <c r="D23" s="5">
        <v>179</v>
      </c>
      <c r="E23" s="6">
        <f t="shared" si="0"/>
        <v>0.86458333333333337</v>
      </c>
    </row>
    <row r="24" spans="2:5" ht="20.100000000000001" customHeight="1" thickBot="1" x14ac:dyDescent="0.25">
      <c r="B24" s="4" t="s">
        <v>21</v>
      </c>
      <c r="C24" s="6">
        <f>C23/C21</f>
        <v>0.42666666666666669</v>
      </c>
      <c r="D24" s="6">
        <f t="shared" ref="D24" si="1">D23/D21</f>
        <v>0.40224719101123596</v>
      </c>
      <c r="E24" s="6">
        <f t="shared" si="0"/>
        <v>-5.723314606741578E-2</v>
      </c>
    </row>
    <row r="25" spans="2:5" ht="20.100000000000001" customHeight="1" thickBot="1" x14ac:dyDescent="0.25">
      <c r="B25" s="7" t="s">
        <v>26</v>
      </c>
      <c r="C25" s="6">
        <v>0.32321411872720623</v>
      </c>
      <c r="D25" s="6">
        <v>0.35209002671144529</v>
      </c>
      <c r="E25" s="6">
        <f t="shared" si="0"/>
        <v>8.9339871964598236E-2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280</v>
      </c>
      <c r="D34" s="5">
        <v>415</v>
      </c>
      <c r="E34" s="6">
        <f>IF(C34&gt;0,(D34-C34)/C34,"-")</f>
        <v>0.48214285714285715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210</v>
      </c>
      <c r="D36" s="5">
        <v>333</v>
      </c>
      <c r="E36" s="6">
        <f t="shared" si="2"/>
        <v>0.58571428571428574</v>
      </c>
    </row>
    <row r="37" spans="2:5" ht="20.100000000000001" customHeight="1" thickBot="1" x14ac:dyDescent="0.25">
      <c r="B37" s="4" t="s">
        <v>30</v>
      </c>
      <c r="C37" s="5">
        <v>70</v>
      </c>
      <c r="D37" s="5">
        <v>82</v>
      </c>
      <c r="E37" s="6">
        <f t="shared" si="2"/>
        <v>0.17142857142857143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296</v>
      </c>
      <c r="D44" s="5">
        <v>324</v>
      </c>
      <c r="E44" s="6">
        <f>IF(C44&gt;0,(D44-C44)/C44,"-")</f>
        <v>9.45945945945946E-2</v>
      </c>
    </row>
    <row r="45" spans="2:5" ht="20.100000000000001" customHeight="1" thickBot="1" x14ac:dyDescent="0.25">
      <c r="B45" s="4" t="s">
        <v>34</v>
      </c>
      <c r="C45" s="5">
        <v>24</v>
      </c>
      <c r="D45" s="5">
        <v>14</v>
      </c>
      <c r="E45" s="6">
        <f t="shared" ref="E45:E51" si="3">IF(C45&gt;0,(D45-C45)/C45,"-")</f>
        <v>-0.41666666666666669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18</v>
      </c>
      <c r="E46" s="6">
        <f t="shared" si="3"/>
        <v>0.38461538461538464</v>
      </c>
    </row>
    <row r="47" spans="2:5" ht="20.100000000000001" customHeight="1" thickBot="1" x14ac:dyDescent="0.25">
      <c r="B47" s="4" t="s">
        <v>32</v>
      </c>
      <c r="C47" s="5">
        <v>761</v>
      </c>
      <c r="D47" s="5">
        <v>689</v>
      </c>
      <c r="E47" s="6">
        <f t="shared" si="3"/>
        <v>-9.4612352168199743E-2</v>
      </c>
    </row>
    <row r="48" spans="2:5" ht="20.100000000000001" customHeight="1" thickBot="1" x14ac:dyDescent="0.25">
      <c r="B48" s="4" t="s">
        <v>35</v>
      </c>
      <c r="C48" s="5">
        <v>255</v>
      </c>
      <c r="D48" s="5">
        <v>235</v>
      </c>
      <c r="E48" s="6">
        <f t="shared" si="3"/>
        <v>-7.8431372549019607E-2</v>
      </c>
    </row>
    <row r="49" spans="2:5" ht="20.100000000000001" customHeight="1" thickBot="1" x14ac:dyDescent="0.25">
      <c r="B49" s="4" t="s">
        <v>67</v>
      </c>
      <c r="C49" s="5">
        <v>385</v>
      </c>
      <c r="D49" s="5">
        <v>298</v>
      </c>
      <c r="E49" s="6">
        <f t="shared" si="3"/>
        <v>-0.22597402597402597</v>
      </c>
    </row>
    <row r="50" spans="2:5" ht="20.100000000000001" customHeight="1" collapsed="1" thickBot="1" x14ac:dyDescent="0.25">
      <c r="B50" s="4" t="s">
        <v>36</v>
      </c>
      <c r="C50" s="6">
        <f>C44/(C44+C45)</f>
        <v>0.92500000000000004</v>
      </c>
      <c r="D50" s="6">
        <f>D44/(D44+D45)</f>
        <v>0.95857988165680474</v>
      </c>
      <c r="E50" s="6">
        <f t="shared" si="3"/>
        <v>3.6302574764113187E-2</v>
      </c>
    </row>
    <row r="51" spans="2:5" ht="20.100000000000001" customHeight="1" thickBot="1" x14ac:dyDescent="0.25">
      <c r="B51" s="4" t="s">
        <v>37</v>
      </c>
      <c r="C51" s="6">
        <f>C47/(C46+C47)</f>
        <v>0.98320413436692511</v>
      </c>
      <c r="D51" s="6">
        <f t="shared" ref="D51" si="4">D47/(D46+D47)</f>
        <v>0.97454031117397455</v>
      </c>
      <c r="E51" s="6">
        <f t="shared" si="3"/>
        <v>-8.8118254288353914E-3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320</v>
      </c>
      <c r="D58" s="5">
        <v>338</v>
      </c>
      <c r="E58" s="6">
        <f>IF(C58&gt;0,(D58-C58)/C58,"-")</f>
        <v>5.6250000000000001E-2</v>
      </c>
    </row>
    <row r="59" spans="2:5" ht="20.100000000000001" customHeight="1" thickBot="1" x14ac:dyDescent="0.25">
      <c r="B59" s="4" t="s">
        <v>41</v>
      </c>
      <c r="C59" s="5">
        <v>174</v>
      </c>
      <c r="D59" s="5">
        <v>185</v>
      </c>
      <c r="E59" s="6">
        <f t="shared" ref="E59:E63" si="5">IF(C59&gt;0,(D59-C59)/C59,"-")</f>
        <v>6.3218390804597707E-2</v>
      </c>
    </row>
    <row r="60" spans="2:5" ht="20.100000000000001" customHeight="1" thickBot="1" x14ac:dyDescent="0.25">
      <c r="B60" s="4" t="s">
        <v>42</v>
      </c>
      <c r="C60" s="5">
        <v>122</v>
      </c>
      <c r="D60" s="5">
        <v>139</v>
      </c>
      <c r="E60" s="6">
        <f t="shared" si="5"/>
        <v>0.13934426229508196</v>
      </c>
    </row>
    <row r="61" spans="2:5" ht="20.100000000000001" customHeight="1" collapsed="1" thickBot="1" x14ac:dyDescent="0.25">
      <c r="B61" s="4" t="s">
        <v>98</v>
      </c>
      <c r="C61" s="6">
        <f>(C59+C60)/C58</f>
        <v>0.92500000000000004</v>
      </c>
      <c r="D61" s="6">
        <f>(D59+D60)/D58</f>
        <v>0.95857988165680474</v>
      </c>
      <c r="E61" s="6">
        <f t="shared" si="5"/>
        <v>3.6302574764113187E-2</v>
      </c>
    </row>
    <row r="62" spans="2:5" ht="20.100000000000001" customHeight="1" thickBot="1" x14ac:dyDescent="0.25">
      <c r="B62" s="4" t="s">
        <v>39</v>
      </c>
      <c r="C62" s="6">
        <v>0.91099476439790572</v>
      </c>
      <c r="D62" s="6">
        <v>0.94871794871794868</v>
      </c>
      <c r="E62" s="6">
        <f t="shared" si="5"/>
        <v>4.1408782788093131E-2</v>
      </c>
    </row>
    <row r="63" spans="2:5" ht="20.100000000000001" customHeight="1" thickBot="1" x14ac:dyDescent="0.25">
      <c r="B63" s="4" t="s">
        <v>40</v>
      </c>
      <c r="C63" s="6">
        <v>0.94573643410852715</v>
      </c>
      <c r="D63" s="6">
        <v>0.97202797202797198</v>
      </c>
      <c r="E63" s="6">
        <f t="shared" si="5"/>
        <v>2.7800068783675271E-2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1669</v>
      </c>
      <c r="D70" s="5">
        <v>1831</v>
      </c>
      <c r="E70" s="6">
        <f>IF(C70&gt;0,(D70-C70)/C70,"-")</f>
        <v>9.7064110245656088E-2</v>
      </c>
    </row>
    <row r="71" spans="2:10" ht="20.100000000000001" customHeight="1" thickBot="1" x14ac:dyDescent="0.25">
      <c r="B71" s="4" t="s">
        <v>45</v>
      </c>
      <c r="C71" s="5">
        <v>707</v>
      </c>
      <c r="D71" s="5">
        <v>729</v>
      </c>
      <c r="E71" s="6">
        <f t="shared" ref="E71:E77" si="6">IF(C71&gt;0,(D71-C71)/C71,"-")</f>
        <v>3.1117397454031116E-2</v>
      </c>
    </row>
    <row r="72" spans="2:10" ht="20.100000000000001" customHeight="1" thickBot="1" x14ac:dyDescent="0.25">
      <c r="B72" s="4" t="s">
        <v>43</v>
      </c>
      <c r="C72" s="5">
        <v>6</v>
      </c>
      <c r="D72" s="5">
        <v>2</v>
      </c>
      <c r="E72" s="6">
        <f t="shared" si="6"/>
        <v>-0.66666666666666663</v>
      </c>
    </row>
    <row r="73" spans="2:10" ht="20.100000000000001" customHeight="1" thickBot="1" x14ac:dyDescent="0.25">
      <c r="B73" s="4" t="s">
        <v>46</v>
      </c>
      <c r="C73" s="5">
        <v>586</v>
      </c>
      <c r="D73" s="5">
        <v>781</v>
      </c>
      <c r="E73" s="6">
        <f t="shared" si="6"/>
        <v>0.33276450511945393</v>
      </c>
    </row>
    <row r="74" spans="2:10" ht="20.100000000000001" customHeight="1" thickBot="1" x14ac:dyDescent="0.25">
      <c r="B74" s="4" t="s">
        <v>47</v>
      </c>
      <c r="C74" s="5">
        <v>297</v>
      </c>
      <c r="D74" s="5">
        <v>253</v>
      </c>
      <c r="E74" s="6">
        <f t="shared" si="6"/>
        <v>-0.14814814814814814</v>
      </c>
    </row>
    <row r="75" spans="2:10" ht="20.100000000000001" customHeight="1" thickBot="1" x14ac:dyDescent="0.25">
      <c r="B75" s="4" t="s">
        <v>48</v>
      </c>
      <c r="C75" s="5">
        <v>73</v>
      </c>
      <c r="D75" s="5">
        <v>66</v>
      </c>
      <c r="E75" s="6">
        <f t="shared" si="6"/>
        <v>-9.5890410958904104E-2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100</v>
      </c>
      <c r="D90" s="5">
        <v>129</v>
      </c>
      <c r="E90" s="6">
        <f>IF(C90&gt;0,(D90-C90)/C90,"-")</f>
        <v>0.28999999999999998</v>
      </c>
    </row>
    <row r="91" spans="2:5" ht="29.25" thickBot="1" x14ac:dyDescent="0.25">
      <c r="B91" s="4" t="s">
        <v>52</v>
      </c>
      <c r="C91" s="5">
        <v>39</v>
      </c>
      <c r="D91" s="5">
        <v>49</v>
      </c>
      <c r="E91" s="6">
        <f t="shared" ref="E91:E93" si="7">IF(C91&gt;0,(D91-C91)/C91,"-")</f>
        <v>0.25641025641025639</v>
      </c>
    </row>
    <row r="92" spans="2:5" ht="29.25" customHeight="1" thickBot="1" x14ac:dyDescent="0.25">
      <c r="B92" s="4" t="s">
        <v>53</v>
      </c>
      <c r="C92" s="5">
        <v>65</v>
      </c>
      <c r="D92" s="5">
        <v>70</v>
      </c>
      <c r="E92" s="6">
        <f t="shared" si="7"/>
        <v>7.6923076923076927E-2</v>
      </c>
    </row>
    <row r="93" spans="2:5" ht="29.25" customHeight="1" thickBot="1" x14ac:dyDescent="0.25">
      <c r="B93" s="4" t="s">
        <v>54</v>
      </c>
      <c r="C93" s="6">
        <f>(C90+C91)/(C90+C91+C92)</f>
        <v>0.68137254901960786</v>
      </c>
      <c r="D93" s="6">
        <f>(D90+D91)/(D90+D91+D92)</f>
        <v>0.717741935483871</v>
      </c>
      <c r="E93" s="6">
        <f t="shared" si="7"/>
        <v>5.3376653515896967E-2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204</v>
      </c>
      <c r="D100" s="5">
        <v>248</v>
      </c>
      <c r="E100" s="6">
        <f>IF(C100&gt;0,(D100-C100)/C100,"-")</f>
        <v>0.21568627450980393</v>
      </c>
    </row>
    <row r="101" spans="2:5" ht="20.100000000000001" customHeight="1" thickBot="1" x14ac:dyDescent="0.25">
      <c r="B101" s="4" t="s">
        <v>41</v>
      </c>
      <c r="C101" s="5">
        <v>98</v>
      </c>
      <c r="D101" s="5">
        <v>103</v>
      </c>
      <c r="E101" s="6">
        <f t="shared" ref="E101:E105" si="8">IF(C101&gt;0,(D101-C101)/C101,"-")</f>
        <v>5.1020408163265307E-2</v>
      </c>
    </row>
    <row r="102" spans="2:5" ht="20.100000000000001" customHeight="1" thickBot="1" x14ac:dyDescent="0.25">
      <c r="B102" s="4" t="s">
        <v>42</v>
      </c>
      <c r="C102" s="5">
        <v>41</v>
      </c>
      <c r="D102" s="5">
        <v>75</v>
      </c>
      <c r="E102" s="6">
        <f t="shared" si="8"/>
        <v>0.82926829268292679</v>
      </c>
    </row>
    <row r="103" spans="2:5" ht="20.100000000000001" customHeight="1" thickBot="1" x14ac:dyDescent="0.25">
      <c r="B103" s="4" t="s">
        <v>98</v>
      </c>
      <c r="C103" s="6">
        <f>(C101+C102)/C100</f>
        <v>0.68137254901960786</v>
      </c>
      <c r="D103" s="6">
        <f>(D101+D102)/D100</f>
        <v>0.717741935483871</v>
      </c>
      <c r="E103" s="6">
        <f t="shared" si="8"/>
        <v>5.3376653515896967E-2</v>
      </c>
    </row>
    <row r="104" spans="2:5" ht="20.100000000000001" customHeight="1" thickBot="1" x14ac:dyDescent="0.25">
      <c r="B104" s="4" t="s">
        <v>39</v>
      </c>
      <c r="C104" s="6">
        <v>0.72058823529411764</v>
      </c>
      <c r="D104" s="6">
        <v>0.72027972027972031</v>
      </c>
      <c r="E104" s="6">
        <f t="shared" si="8"/>
        <v>-4.2814328528608487E-4</v>
      </c>
    </row>
    <row r="105" spans="2:5" ht="20.100000000000001" customHeight="1" thickBot="1" x14ac:dyDescent="0.25">
      <c r="B105" s="4" t="s">
        <v>40</v>
      </c>
      <c r="C105" s="6">
        <v>0.6029411764705882</v>
      </c>
      <c r="D105" s="6">
        <v>0.7142857142857143</v>
      </c>
      <c r="E105" s="6">
        <f t="shared" si="8"/>
        <v>0.18466898954703842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207</v>
      </c>
      <c r="D112" s="5">
        <v>227</v>
      </c>
      <c r="E112" s="6">
        <f>IF(C112&gt;0,(D112-C112)/C112,"-")</f>
        <v>9.6618357487922704E-2</v>
      </c>
    </row>
    <row r="113" spans="2:14" ht="15" thickBot="1" x14ac:dyDescent="0.25">
      <c r="B113" s="4" t="s">
        <v>56</v>
      </c>
      <c r="C113" s="5">
        <v>135</v>
      </c>
      <c r="D113" s="5">
        <v>154</v>
      </c>
      <c r="E113" s="6">
        <f t="shared" ref="E113:E114" si="9">IF(C113&gt;0,(D113-C113)/C113,"-")</f>
        <v>0.14074074074074075</v>
      </c>
    </row>
    <row r="114" spans="2:14" ht="15" thickBot="1" x14ac:dyDescent="0.25">
      <c r="B114" s="4" t="s">
        <v>57</v>
      </c>
      <c r="C114" s="5">
        <v>72</v>
      </c>
      <c r="D114" s="5">
        <v>73</v>
      </c>
      <c r="E114" s="6">
        <f t="shared" si="9"/>
        <v>1.3888888888888888E-2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1</v>
      </c>
      <c r="E128" s="10">
        <v>0</v>
      </c>
      <c r="F128" s="10">
        <v>1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1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>
        <f t="shared" si="10"/>
        <v>-1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4</v>
      </c>
      <c r="D145" s="10">
        <v>0</v>
      </c>
      <c r="E145" s="10">
        <v>1</v>
      </c>
      <c r="F145" s="10">
        <v>5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>
        <f t="shared" si="15"/>
        <v>-1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</v>
      </c>
      <c r="D148" s="10">
        <v>0</v>
      </c>
      <c r="E148" s="10">
        <v>1</v>
      </c>
      <c r="F148" s="10">
        <v>5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1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5</v>
      </c>
      <c r="D182" s="5">
        <v>0</v>
      </c>
      <c r="E182" s="6">
        <f t="shared" si="26"/>
        <v>-1</v>
      </c>
      <c r="H182" s="13"/>
    </row>
    <row r="183" spans="2:10" ht="15" thickBot="1" x14ac:dyDescent="0.25">
      <c r="B183" s="4" t="s">
        <v>47</v>
      </c>
      <c r="C183" s="5">
        <v>4</v>
      </c>
      <c r="D183" s="5">
        <v>0</v>
      </c>
      <c r="E183" s="6">
        <f t="shared" si="26"/>
        <v>-1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1</v>
      </c>
      <c r="D185" s="5">
        <v>0</v>
      </c>
      <c r="E185" s="6">
        <f t="shared" si="26"/>
        <v>-1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1</v>
      </c>
      <c r="E197" s="6">
        <f t="shared" ref="E197:E200" si="27">IF(C197=0,"-",(D197-C197)/C197)</f>
        <v>-0.5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1</v>
      </c>
      <c r="E199" s="6">
        <f t="shared" si="27"/>
        <v>-0.5</v>
      </c>
    </row>
    <row r="200" spans="2:5" ht="15" thickBot="1" x14ac:dyDescent="0.25">
      <c r="B200" s="4" t="s">
        <v>85</v>
      </c>
      <c r="C200" s="5">
        <v>2</v>
      </c>
      <c r="D200" s="5">
        <v>1</v>
      </c>
      <c r="E200" s="6">
        <f t="shared" si="27"/>
        <v>-0.5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1</v>
      </c>
      <c r="E208" s="6">
        <f t="shared" si="28"/>
        <v>-0.5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2</v>
      </c>
      <c r="D222" s="5">
        <v>1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1</v>
      </c>
      <c r="D223" s="5">
        <v>0</v>
      </c>
      <c r="E223" s="6">
        <f t="shared" si="30"/>
        <v>-1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2439</v>
      </c>
      <c r="D14" s="5">
        <v>2562</v>
      </c>
      <c r="E14" s="6">
        <f>IF(C14&gt;0,(D14-C14)/C14)</f>
        <v>5.0430504305043047E-2</v>
      </c>
    </row>
    <row r="15" spans="1:5" ht="20.100000000000001" customHeight="1" thickBot="1" x14ac:dyDescent="0.25">
      <c r="B15" s="4" t="s">
        <v>17</v>
      </c>
      <c r="C15" s="5">
        <v>2422</v>
      </c>
      <c r="D15" s="5">
        <v>2544</v>
      </c>
      <c r="E15" s="6">
        <f t="shared" ref="E15:E25" si="0">IF(C15&gt;0,(D15-C15)/C15)</f>
        <v>5.0371593724194877E-2</v>
      </c>
    </row>
    <row r="16" spans="1:5" ht="20.100000000000001" customHeight="1" thickBot="1" x14ac:dyDescent="0.25">
      <c r="B16" s="4" t="s">
        <v>18</v>
      </c>
      <c r="C16" s="5">
        <v>1968</v>
      </c>
      <c r="D16" s="5">
        <v>1944</v>
      </c>
      <c r="E16" s="6">
        <f t="shared" si="0"/>
        <v>-1.2195121951219513E-2</v>
      </c>
    </row>
    <row r="17" spans="2:5" ht="20.100000000000001" customHeight="1" thickBot="1" x14ac:dyDescent="0.25">
      <c r="B17" s="4" t="s">
        <v>19</v>
      </c>
      <c r="C17" s="5">
        <v>454</v>
      </c>
      <c r="D17" s="5">
        <v>600</v>
      </c>
      <c r="E17" s="6">
        <f t="shared" si="0"/>
        <v>0.32158590308370044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4</v>
      </c>
      <c r="E18" s="6">
        <f>IF(C18=0,"-",(D18-C18)/C18)</f>
        <v>0.33333333333333331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0.18744838976052849</v>
      </c>
      <c r="D20" s="6">
        <f>D17/D15</f>
        <v>0.23584905660377359</v>
      </c>
      <c r="E20" s="6">
        <f t="shared" si="0"/>
        <v>0.25820796276286256</v>
      </c>
    </row>
    <row r="21" spans="2:5" ht="30" customHeight="1" thickBot="1" x14ac:dyDescent="0.25">
      <c r="B21" s="4" t="s">
        <v>23</v>
      </c>
      <c r="C21" s="5">
        <v>292</v>
      </c>
      <c r="D21" s="5">
        <v>309</v>
      </c>
      <c r="E21" s="6">
        <f t="shared" si="0"/>
        <v>5.8219178082191778E-2</v>
      </c>
    </row>
    <row r="22" spans="2:5" ht="20.100000000000001" customHeight="1" thickBot="1" x14ac:dyDescent="0.25">
      <c r="B22" s="4" t="s">
        <v>24</v>
      </c>
      <c r="C22" s="5">
        <v>201</v>
      </c>
      <c r="D22" s="5">
        <v>189</v>
      </c>
      <c r="E22" s="6">
        <f t="shared" si="0"/>
        <v>-5.9701492537313432E-2</v>
      </c>
    </row>
    <row r="23" spans="2:5" ht="20.100000000000001" customHeight="1" thickBot="1" x14ac:dyDescent="0.25">
      <c r="B23" s="4" t="s">
        <v>25</v>
      </c>
      <c r="C23" s="5">
        <v>91</v>
      </c>
      <c r="D23" s="5">
        <v>120</v>
      </c>
      <c r="E23" s="6">
        <f t="shared" si="0"/>
        <v>0.31868131868131866</v>
      </c>
    </row>
    <row r="24" spans="2:5" ht="20.100000000000001" customHeight="1" thickBot="1" x14ac:dyDescent="0.25">
      <c r="B24" s="4" t="s">
        <v>21</v>
      </c>
      <c r="C24" s="6">
        <f>C23/C21</f>
        <v>0.31164383561643838</v>
      </c>
      <c r="D24" s="6">
        <f t="shared" ref="D24" si="1">D23/D21</f>
        <v>0.38834951456310679</v>
      </c>
      <c r="E24" s="6">
        <f t="shared" si="0"/>
        <v>0.24613250826843047</v>
      </c>
    </row>
    <row r="25" spans="2:5" ht="20.100000000000001" customHeight="1" thickBot="1" x14ac:dyDescent="0.25">
      <c r="B25" s="7" t="s">
        <v>26</v>
      </c>
      <c r="C25" s="6">
        <v>0.22042950078451787</v>
      </c>
      <c r="D25" s="6">
        <v>0.23095212373368967</v>
      </c>
      <c r="E25" s="6">
        <f t="shared" si="0"/>
        <v>4.7736908679289064E-2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486</v>
      </c>
      <c r="D34" s="5">
        <v>415</v>
      </c>
      <c r="E34" s="6">
        <f>IF(C34&gt;0,(D34-C34)/C34,"-")</f>
        <v>-0.14609053497942387</v>
      </c>
    </row>
    <row r="35" spans="2:5" ht="20.100000000000001" customHeight="1" thickBot="1" x14ac:dyDescent="0.25">
      <c r="B35" s="4" t="s">
        <v>29</v>
      </c>
      <c r="C35" s="5">
        <v>8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365</v>
      </c>
      <c r="D36" s="5">
        <v>283</v>
      </c>
      <c r="E36" s="6">
        <f t="shared" si="2"/>
        <v>-0.22465753424657534</v>
      </c>
    </row>
    <row r="37" spans="2:5" ht="20.100000000000001" customHeight="1" thickBot="1" x14ac:dyDescent="0.25">
      <c r="B37" s="4" t="s">
        <v>30</v>
      </c>
      <c r="C37" s="5">
        <v>113</v>
      </c>
      <c r="D37" s="5">
        <v>132</v>
      </c>
      <c r="E37" s="6">
        <f t="shared" si="2"/>
        <v>0.16814159292035399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718</v>
      </c>
      <c r="D44" s="5">
        <v>684</v>
      </c>
      <c r="E44" s="6">
        <f>IF(C44&gt;0,(D44-C44)/C44,"-")</f>
        <v>-4.7353760445682451E-2</v>
      </c>
    </row>
    <row r="45" spans="2:5" ht="20.100000000000001" customHeight="1" thickBot="1" x14ac:dyDescent="0.25">
      <c r="B45" s="4" t="s">
        <v>34</v>
      </c>
      <c r="C45" s="5">
        <v>50</v>
      </c>
      <c r="D45" s="5">
        <v>49</v>
      </c>
      <c r="E45" s="6">
        <f t="shared" ref="E45:E51" si="3">IF(C45&gt;0,(D45-C45)/C45,"-")</f>
        <v>-0.02</v>
      </c>
    </row>
    <row r="46" spans="2:5" ht="20.100000000000001" customHeight="1" thickBot="1" x14ac:dyDescent="0.25">
      <c r="B46" s="4" t="s">
        <v>31</v>
      </c>
      <c r="C46" s="5">
        <v>151</v>
      </c>
      <c r="D46" s="5">
        <v>109</v>
      </c>
      <c r="E46" s="6">
        <f t="shared" si="3"/>
        <v>-0.27814569536423839</v>
      </c>
    </row>
    <row r="47" spans="2:5" ht="20.100000000000001" customHeight="1" thickBot="1" x14ac:dyDescent="0.25">
      <c r="B47" s="4" t="s">
        <v>32</v>
      </c>
      <c r="C47" s="5">
        <v>786</v>
      </c>
      <c r="D47" s="5">
        <v>878</v>
      </c>
      <c r="E47" s="6">
        <f t="shared" si="3"/>
        <v>0.11704834605597965</v>
      </c>
    </row>
    <row r="48" spans="2:5" ht="20.100000000000001" customHeight="1" thickBot="1" x14ac:dyDescent="0.25">
      <c r="B48" s="4" t="s">
        <v>35</v>
      </c>
      <c r="C48" s="5">
        <v>145</v>
      </c>
      <c r="D48" s="5">
        <v>212</v>
      </c>
      <c r="E48" s="6">
        <f t="shared" si="3"/>
        <v>0.46206896551724136</v>
      </c>
    </row>
    <row r="49" spans="2:5" ht="20.100000000000001" customHeight="1" thickBot="1" x14ac:dyDescent="0.25">
      <c r="B49" s="4" t="s">
        <v>67</v>
      </c>
      <c r="C49" s="5">
        <v>332</v>
      </c>
      <c r="D49" s="5">
        <v>423</v>
      </c>
      <c r="E49" s="6">
        <f t="shared" si="3"/>
        <v>0.2740963855421687</v>
      </c>
    </row>
    <row r="50" spans="2:5" ht="20.100000000000001" customHeight="1" collapsed="1" thickBot="1" x14ac:dyDescent="0.25">
      <c r="B50" s="4" t="s">
        <v>36</v>
      </c>
      <c r="C50" s="6">
        <f>C44/(C44+C45)</f>
        <v>0.93489583333333337</v>
      </c>
      <c r="D50" s="6">
        <f>D44/(D44+D45)</f>
        <v>0.93315143246930421</v>
      </c>
      <c r="E50" s="6">
        <f t="shared" si="3"/>
        <v>-1.8658772473180995E-3</v>
      </c>
    </row>
    <row r="51" spans="2:5" ht="20.100000000000001" customHeight="1" thickBot="1" x14ac:dyDescent="0.25">
      <c r="B51" s="4" t="s">
        <v>37</v>
      </c>
      <c r="C51" s="6">
        <f>C47/(C46+C47)</f>
        <v>0.8388473852721452</v>
      </c>
      <c r="D51" s="6">
        <f t="shared" ref="D51" si="4">D47/(D46+D47)</f>
        <v>0.88956433637284704</v>
      </c>
      <c r="E51" s="6">
        <f t="shared" si="3"/>
        <v>6.0460283945747616E-2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769</v>
      </c>
      <c r="D58" s="5">
        <v>734</v>
      </c>
      <c r="E58" s="6">
        <f>IF(C58&gt;0,(D58-C58)/C58,"-")</f>
        <v>-4.5513654096228866E-2</v>
      </c>
    </row>
    <row r="59" spans="2:5" ht="20.100000000000001" customHeight="1" thickBot="1" x14ac:dyDescent="0.25">
      <c r="B59" s="4" t="s">
        <v>41</v>
      </c>
      <c r="C59" s="5">
        <v>570</v>
      </c>
      <c r="D59" s="5">
        <v>526</v>
      </c>
      <c r="E59" s="6">
        <f t="shared" ref="E59:E63" si="5">IF(C59&gt;0,(D59-C59)/C59,"-")</f>
        <v>-7.7192982456140355E-2</v>
      </c>
    </row>
    <row r="60" spans="2:5" ht="20.100000000000001" customHeight="1" thickBot="1" x14ac:dyDescent="0.25">
      <c r="B60" s="4" t="s">
        <v>42</v>
      </c>
      <c r="C60" s="5">
        <v>148</v>
      </c>
      <c r="D60" s="5">
        <v>159</v>
      </c>
      <c r="E60" s="6">
        <f t="shared" si="5"/>
        <v>7.4324324324324328E-2</v>
      </c>
    </row>
    <row r="61" spans="2:5" ht="20.100000000000001" customHeight="1" collapsed="1" thickBot="1" x14ac:dyDescent="0.25">
      <c r="B61" s="4" t="s">
        <v>98</v>
      </c>
      <c r="C61" s="6">
        <f>(C59+C60)/C58</f>
        <v>0.93368010403120938</v>
      </c>
      <c r="D61" s="6">
        <f>(D59+D60)/D58</f>
        <v>0.93324250681198906</v>
      </c>
      <c r="E61" s="6">
        <f t="shared" si="5"/>
        <v>-4.6868003005630409E-4</v>
      </c>
    </row>
    <row r="62" spans="2:5" ht="20.100000000000001" customHeight="1" thickBot="1" x14ac:dyDescent="0.25">
      <c r="B62" s="4" t="s">
        <v>39</v>
      </c>
      <c r="C62" s="6">
        <v>0.92532467532467533</v>
      </c>
      <c r="D62" s="6">
        <v>0.9147826086956522</v>
      </c>
      <c r="E62" s="6">
        <f t="shared" si="5"/>
        <v>-1.139282990083903E-2</v>
      </c>
    </row>
    <row r="63" spans="2:5" ht="20.100000000000001" customHeight="1" thickBot="1" x14ac:dyDescent="0.25">
      <c r="B63" s="4" t="s">
        <v>40</v>
      </c>
      <c r="C63" s="6">
        <v>0.9673202614379085</v>
      </c>
      <c r="D63" s="6">
        <v>1</v>
      </c>
      <c r="E63" s="6">
        <f t="shared" si="5"/>
        <v>3.3783783783783779E-2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2356</v>
      </c>
      <c r="D70" s="5">
        <v>2452</v>
      </c>
      <c r="E70" s="6">
        <f>IF(C70&gt;0,(D70-C70)/C70,"-")</f>
        <v>4.074702886247878E-2</v>
      </c>
    </row>
    <row r="71" spans="2:10" ht="20.100000000000001" customHeight="1" thickBot="1" x14ac:dyDescent="0.25">
      <c r="B71" s="4" t="s">
        <v>45</v>
      </c>
      <c r="C71" s="5">
        <v>1174</v>
      </c>
      <c r="D71" s="5">
        <v>1194</v>
      </c>
      <c r="E71" s="6">
        <f t="shared" ref="E71:E77" si="6">IF(C71&gt;0,(D71-C71)/C71,"-")</f>
        <v>1.7035775127768313E-2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3</v>
      </c>
      <c r="E72" s="6">
        <f t="shared" si="6"/>
        <v>2</v>
      </c>
    </row>
    <row r="73" spans="2:10" ht="20.100000000000001" customHeight="1" thickBot="1" x14ac:dyDescent="0.25">
      <c r="B73" s="4" t="s">
        <v>46</v>
      </c>
      <c r="C73" s="5">
        <v>803</v>
      </c>
      <c r="D73" s="5">
        <v>869</v>
      </c>
      <c r="E73" s="6">
        <f t="shared" si="6"/>
        <v>8.2191780821917804E-2</v>
      </c>
    </row>
    <row r="74" spans="2:10" ht="20.100000000000001" customHeight="1" thickBot="1" x14ac:dyDescent="0.25">
      <c r="B74" s="4" t="s">
        <v>47</v>
      </c>
      <c r="C74" s="5">
        <v>189</v>
      </c>
      <c r="D74" s="5">
        <v>223</v>
      </c>
      <c r="E74" s="6">
        <f t="shared" si="6"/>
        <v>0.17989417989417988</v>
      </c>
    </row>
    <row r="75" spans="2:10" ht="20.100000000000001" customHeight="1" thickBot="1" x14ac:dyDescent="0.25">
      <c r="B75" s="4" t="s">
        <v>48</v>
      </c>
      <c r="C75" s="5">
        <v>189</v>
      </c>
      <c r="D75" s="5">
        <v>163</v>
      </c>
      <c r="E75" s="6">
        <f t="shared" si="6"/>
        <v>-0.13756613756613756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56</v>
      </c>
      <c r="D90" s="5">
        <v>67</v>
      </c>
      <c r="E90" s="6">
        <f>IF(C90&gt;0,(D90-C90)/C90,"-")</f>
        <v>0.19642857142857142</v>
      </c>
    </row>
    <row r="91" spans="2:5" ht="29.25" thickBot="1" x14ac:dyDescent="0.25">
      <c r="B91" s="4" t="s">
        <v>52</v>
      </c>
      <c r="C91" s="5">
        <v>46</v>
      </c>
      <c r="D91" s="5">
        <v>32</v>
      </c>
      <c r="E91" s="6">
        <f t="shared" ref="E91:E93" si="7">IF(C91&gt;0,(D91-C91)/C91,"-")</f>
        <v>-0.30434782608695654</v>
      </c>
    </row>
    <row r="92" spans="2:5" ht="29.25" customHeight="1" thickBot="1" x14ac:dyDescent="0.25">
      <c r="B92" s="4" t="s">
        <v>53</v>
      </c>
      <c r="C92" s="5">
        <v>48</v>
      </c>
      <c r="D92" s="5">
        <v>61</v>
      </c>
      <c r="E92" s="6">
        <f t="shared" si="7"/>
        <v>0.27083333333333331</v>
      </c>
    </row>
    <row r="93" spans="2:5" ht="29.25" customHeight="1" thickBot="1" x14ac:dyDescent="0.25">
      <c r="B93" s="4" t="s">
        <v>54</v>
      </c>
      <c r="C93" s="6">
        <f>(C90+C91)/(C90+C91+C92)</f>
        <v>0.68</v>
      </c>
      <c r="D93" s="6">
        <f>(D90+D91)/(D90+D91+D92)</f>
        <v>0.61875000000000002</v>
      </c>
      <c r="E93" s="6">
        <f t="shared" si="7"/>
        <v>-9.0073529411764733E-2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152</v>
      </c>
      <c r="D100" s="5">
        <v>160</v>
      </c>
      <c r="E100" s="6">
        <f>IF(C100&gt;0,(D100-C100)/C100,"-")</f>
        <v>5.2631578947368418E-2</v>
      </c>
    </row>
    <row r="101" spans="2:5" ht="20.100000000000001" customHeight="1" thickBot="1" x14ac:dyDescent="0.25">
      <c r="B101" s="4" t="s">
        <v>41</v>
      </c>
      <c r="C101" s="5">
        <v>84</v>
      </c>
      <c r="D101" s="5">
        <v>61</v>
      </c>
      <c r="E101" s="6">
        <f t="shared" ref="E101:E105" si="8">IF(C101&gt;0,(D101-C101)/C101,"-")</f>
        <v>-0.27380952380952384</v>
      </c>
    </row>
    <row r="102" spans="2:5" ht="20.100000000000001" customHeight="1" thickBot="1" x14ac:dyDescent="0.25">
      <c r="B102" s="4" t="s">
        <v>42</v>
      </c>
      <c r="C102" s="5">
        <v>19</v>
      </c>
      <c r="D102" s="5">
        <v>38</v>
      </c>
      <c r="E102" s="6">
        <f t="shared" si="8"/>
        <v>1</v>
      </c>
    </row>
    <row r="103" spans="2:5" ht="20.100000000000001" customHeight="1" thickBot="1" x14ac:dyDescent="0.25">
      <c r="B103" s="4" t="s">
        <v>98</v>
      </c>
      <c r="C103" s="6">
        <f>(C101+C102)/C100</f>
        <v>0.67763157894736847</v>
      </c>
      <c r="D103" s="6">
        <f>(D101+D102)/D100</f>
        <v>0.61875000000000002</v>
      </c>
      <c r="E103" s="6">
        <f t="shared" si="8"/>
        <v>-8.6893203883495182E-2</v>
      </c>
    </row>
    <row r="104" spans="2:5" ht="20.100000000000001" customHeight="1" thickBot="1" x14ac:dyDescent="0.25">
      <c r="B104" s="4" t="s">
        <v>39</v>
      </c>
      <c r="C104" s="6">
        <v>0.70588235294117652</v>
      </c>
      <c r="D104" s="6">
        <v>0.57547169811320753</v>
      </c>
      <c r="E104" s="6">
        <f t="shared" si="8"/>
        <v>-0.18474842767295604</v>
      </c>
    </row>
    <row r="105" spans="2:5" ht="20.100000000000001" customHeight="1" thickBot="1" x14ac:dyDescent="0.25">
      <c r="B105" s="4" t="s">
        <v>40</v>
      </c>
      <c r="C105" s="6">
        <v>0.5757575757575758</v>
      </c>
      <c r="D105" s="6">
        <v>0.70370370370370372</v>
      </c>
      <c r="E105" s="6">
        <f t="shared" si="8"/>
        <v>0.22222222222222215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228</v>
      </c>
      <c r="D112" s="5">
        <v>224</v>
      </c>
      <c r="E112" s="6">
        <f>IF(C112&gt;0,(D112-C112)/C112,"-")</f>
        <v>-1.7543859649122806E-2</v>
      </c>
    </row>
    <row r="113" spans="2:14" ht="15" thickBot="1" x14ac:dyDescent="0.25">
      <c r="B113" s="4" t="s">
        <v>56</v>
      </c>
      <c r="C113" s="5">
        <v>122</v>
      </c>
      <c r="D113" s="5">
        <v>92</v>
      </c>
      <c r="E113" s="6">
        <f t="shared" ref="E113:E114" si="9">IF(C113&gt;0,(D113-C113)/C113,"-")</f>
        <v>-0.24590163934426229</v>
      </c>
    </row>
    <row r="114" spans="2:14" ht="15" thickBot="1" x14ac:dyDescent="0.25">
      <c r="B114" s="4" t="s">
        <v>57</v>
      </c>
      <c r="C114" s="5">
        <v>106</v>
      </c>
      <c r="D114" s="5">
        <v>132</v>
      </c>
      <c r="E114" s="6">
        <f t="shared" si="9"/>
        <v>0.24528301886792453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2</v>
      </c>
      <c r="F143" s="10">
        <v>5</v>
      </c>
      <c r="G143" s="10">
        <v>14</v>
      </c>
      <c r="H143" s="10">
        <v>0</v>
      </c>
      <c r="I143" s="10">
        <v>1</v>
      </c>
      <c r="J143" s="10">
        <v>15</v>
      </c>
      <c r="K143" s="6">
        <f>IF(C143=0,"-",(G143-C143)/C143)</f>
        <v>3.6666666666666665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2</v>
      </c>
    </row>
    <row r="144" spans="2:14" ht="15" thickBot="1" x14ac:dyDescent="0.25">
      <c r="B144" s="4" t="s">
        <v>72</v>
      </c>
      <c r="C144" s="10">
        <v>5</v>
      </c>
      <c r="D144" s="10">
        <v>0</v>
      </c>
      <c r="E144" s="10">
        <v>0</v>
      </c>
      <c r="F144" s="10">
        <v>5</v>
      </c>
      <c r="G144" s="10">
        <v>0</v>
      </c>
      <c r="H144" s="10">
        <v>0</v>
      </c>
      <c r="I144" s="10">
        <v>1</v>
      </c>
      <c r="J144" s="10">
        <v>1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-0.8</v>
      </c>
    </row>
    <row r="145" spans="2:14" ht="15" thickBot="1" x14ac:dyDescent="0.25">
      <c r="B145" s="4" t="s">
        <v>73</v>
      </c>
      <c r="C145" s="10">
        <v>43</v>
      </c>
      <c r="D145" s="10">
        <v>0</v>
      </c>
      <c r="E145" s="10">
        <v>5</v>
      </c>
      <c r="F145" s="10">
        <v>48</v>
      </c>
      <c r="G145" s="10">
        <v>39</v>
      </c>
      <c r="H145" s="10">
        <v>0</v>
      </c>
      <c r="I145" s="10">
        <v>7</v>
      </c>
      <c r="J145" s="10">
        <v>46</v>
      </c>
      <c r="K145" s="6">
        <f t="shared" si="16"/>
        <v>-9.3023255813953487E-2</v>
      </c>
      <c r="L145" s="6" t="str">
        <f t="shared" si="15"/>
        <v>-</v>
      </c>
      <c r="M145" s="6">
        <f t="shared" si="15"/>
        <v>0.4</v>
      </c>
      <c r="N145" s="6">
        <f t="shared" si="15"/>
        <v>-4.1666666666666664E-2</v>
      </c>
    </row>
    <row r="146" spans="2:14" ht="15" thickBot="1" x14ac:dyDescent="0.25">
      <c r="B146" s="4" t="s">
        <v>74</v>
      </c>
      <c r="C146" s="10">
        <v>5</v>
      </c>
      <c r="D146" s="10">
        <v>0</v>
      </c>
      <c r="E146" s="10">
        <v>3</v>
      </c>
      <c r="F146" s="10">
        <v>8</v>
      </c>
      <c r="G146" s="10">
        <v>9</v>
      </c>
      <c r="H146" s="10">
        <v>0</v>
      </c>
      <c r="I146" s="10">
        <v>4</v>
      </c>
      <c r="J146" s="10">
        <v>13</v>
      </c>
      <c r="K146" s="6">
        <f t="shared" si="16"/>
        <v>0.8</v>
      </c>
      <c r="L146" s="6" t="str">
        <f t="shared" si="15"/>
        <v>-</v>
      </c>
      <c r="M146" s="6">
        <f t="shared" si="15"/>
        <v>0.33333333333333331</v>
      </c>
      <c r="N146" s="6">
        <f t="shared" si="15"/>
        <v>0.625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56</v>
      </c>
      <c r="D148" s="10">
        <v>0</v>
      </c>
      <c r="E148" s="10">
        <v>10</v>
      </c>
      <c r="F148" s="10">
        <v>66</v>
      </c>
      <c r="G148" s="10">
        <v>62</v>
      </c>
      <c r="H148" s="10">
        <v>0</v>
      </c>
      <c r="I148" s="10">
        <v>13</v>
      </c>
      <c r="J148" s="10">
        <v>75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6.5217391304347824E-2</v>
      </c>
      <c r="D149" s="6" t="str">
        <f t="shared" si="17"/>
        <v>-</v>
      </c>
      <c r="E149" s="6">
        <f t="shared" si="17"/>
        <v>0.2857142857142857</v>
      </c>
      <c r="F149" s="6">
        <f t="shared" si="17"/>
        <v>9.4339622641509441E-2</v>
      </c>
      <c r="G149" s="6">
        <f t="shared" si="17"/>
        <v>0.26415094339622641</v>
      </c>
      <c r="H149" s="6" t="str">
        <f t="shared" si="17"/>
        <v>-</v>
      </c>
      <c r="I149" s="6">
        <f t="shared" si="17"/>
        <v>0.125</v>
      </c>
      <c r="J149" s="6">
        <f t="shared" si="17"/>
        <v>0.24590163934426229</v>
      </c>
      <c r="K149" s="6">
        <f>IF(OR(C149="-",G149="-"),"-",(G149-C149)/C149)</f>
        <v>3.050314465408805</v>
      </c>
      <c r="L149" s="6" t="str">
        <f t="shared" ref="L149:N150" si="18">IF(OR(D149="-",H149="-"),"-",(H149-D149)/D149)</f>
        <v>-</v>
      </c>
      <c r="M149" s="6">
        <f t="shared" si="18"/>
        <v>-0.5625</v>
      </c>
      <c r="N149" s="6">
        <f t="shared" si="18"/>
        <v>1.6065573770491801</v>
      </c>
    </row>
    <row r="150" spans="2:14" ht="29.25" thickBot="1" x14ac:dyDescent="0.25">
      <c r="B150" s="7" t="s">
        <v>77</v>
      </c>
      <c r="C150" s="6">
        <f t="shared" si="17"/>
        <v>0.5</v>
      </c>
      <c r="D150" s="6" t="str">
        <f t="shared" si="17"/>
        <v>-</v>
      </c>
      <c r="E150" s="6" t="str">
        <f t="shared" si="17"/>
        <v>-</v>
      </c>
      <c r="F150" s="6">
        <f t="shared" si="17"/>
        <v>0.38461538461538464</v>
      </c>
      <c r="G150" s="6" t="str">
        <f t="shared" si="17"/>
        <v>-</v>
      </c>
      <c r="H150" s="6" t="str">
        <f t="shared" si="17"/>
        <v>-</v>
      </c>
      <c r="I150" s="6">
        <f t="shared" si="17"/>
        <v>0.2</v>
      </c>
      <c r="J150" s="6">
        <f t="shared" si="17"/>
        <v>7.1428571428571425E-2</v>
      </c>
      <c r="K150" s="6" t="str">
        <f>IF(OR(C150="-",G150="-"),"-",(G150-C150)/C150)</f>
        <v>-</v>
      </c>
      <c r="L150" s="6" t="str">
        <f t="shared" si="18"/>
        <v>-</v>
      </c>
      <c r="M150" s="6" t="str">
        <f t="shared" si="18"/>
        <v>-</v>
      </c>
      <c r="N150" s="6">
        <f t="shared" si="18"/>
        <v>-0.81428571428571428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48</v>
      </c>
      <c r="D157" s="19">
        <v>48</v>
      </c>
      <c r="E157" s="18">
        <f>IF(C157=0,"-",(D157-C157)/C157)</f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13</v>
      </c>
      <c r="E158" s="18">
        <f t="shared" ref="E158:E159" si="19">IF(C158=0,"-",(D158-C158)/C158)</f>
        <v>0.625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19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0.8571428571428571</v>
      </c>
      <c r="D160" s="18">
        <f>IF(D157=0,"-",D157/(D157+D158+D159))</f>
        <v>0.77419354838709675</v>
      </c>
      <c r="E160" s="18">
        <f>IF(OR(C160="-",D160="-"),"-",(D160-C160)/C160)</f>
        <v>-9.6774193548387066E-2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0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0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1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1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5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3</v>
      </c>
      <c r="D179" s="5">
        <v>0</v>
      </c>
      <c r="E179" s="6">
        <f t="shared" ref="E179:E185" si="22">IF(C179=0,"-",(D179-C179)/C179)</f>
        <v>-1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2"/>
        <v>-1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2"/>
        <v>-1</v>
      </c>
      <c r="H181" s="13"/>
    </row>
    <row r="182" spans="2:8" ht="15" thickBot="1" x14ac:dyDescent="0.25">
      <c r="B182" s="15" t="s">
        <v>79</v>
      </c>
      <c r="C182" s="5">
        <v>53</v>
      </c>
      <c r="D182" s="5">
        <v>73</v>
      </c>
      <c r="E182" s="6">
        <f t="shared" si="22"/>
        <v>0.37735849056603776</v>
      </c>
      <c r="H182" s="13"/>
    </row>
    <row r="183" spans="2:8" ht="15" thickBot="1" x14ac:dyDescent="0.25">
      <c r="B183" s="4" t="s">
        <v>47</v>
      </c>
      <c r="C183" s="5">
        <v>40</v>
      </c>
      <c r="D183" s="5">
        <v>62</v>
      </c>
      <c r="E183" s="6">
        <f t="shared" si="22"/>
        <v>0.55000000000000004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13</v>
      </c>
      <c r="D185" s="5">
        <v>11</v>
      </c>
      <c r="E185" s="6">
        <f t="shared" si="22"/>
        <v>-0.15384615384615385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1</v>
      </c>
      <c r="E197" s="6">
        <f t="shared" ref="E197:E200" si="23">IF(C197=0,"-",(D197-C197)/C197)</f>
        <v>-0.66666666666666663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3</v>
      </c>
      <c r="D199" s="5">
        <v>1</v>
      </c>
      <c r="E199" s="6">
        <f t="shared" si="23"/>
        <v>-0.66666666666666663</v>
      </c>
    </row>
    <row r="200" spans="2:5" ht="15" thickBot="1" x14ac:dyDescent="0.25">
      <c r="B200" s="4" t="s">
        <v>85</v>
      </c>
      <c r="C200" s="5">
        <v>3</v>
      </c>
      <c r="D200" s="5">
        <v>0</v>
      </c>
      <c r="E200" s="6">
        <f t="shared" si="23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1</v>
      </c>
      <c r="E208" s="6">
        <f t="shared" si="24"/>
        <v>-0.66666666666666663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1</v>
      </c>
      <c r="E209" s="6">
        <f t="shared" si="24"/>
        <v>-0.66666666666666663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4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8</v>
      </c>
      <c r="E221" s="6">
        <f t="shared" ref="E221:E223" si="26">IF(C221=0,"-",(D221-C221)/C221)</f>
        <v>0.6</v>
      </c>
    </row>
    <row r="222" spans="2:5" ht="15" thickBot="1" x14ac:dyDescent="0.25">
      <c r="B222" s="16" t="s">
        <v>92</v>
      </c>
      <c r="C222" s="5">
        <v>4</v>
      </c>
      <c r="D222" s="5">
        <v>6</v>
      </c>
      <c r="E222" s="6">
        <f t="shared" si="26"/>
        <v>0.5</v>
      </c>
    </row>
    <row r="223" spans="2:5" ht="15" thickBot="1" x14ac:dyDescent="0.25">
      <c r="B223" s="16" t="s">
        <v>93</v>
      </c>
      <c r="C223" s="5">
        <v>4</v>
      </c>
      <c r="D223" s="5">
        <v>9</v>
      </c>
      <c r="E223" s="6">
        <f t="shared" si="26"/>
        <v>1.25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505</v>
      </c>
      <c r="D14" s="5">
        <v>579</v>
      </c>
      <c r="E14" s="6">
        <f>IF(C14&gt;0,(D14-C14)/C14)</f>
        <v>0.14653465346534653</v>
      </c>
    </row>
    <row r="15" spans="1:5" ht="20.100000000000001" customHeight="1" thickBot="1" x14ac:dyDescent="0.25">
      <c r="B15" s="4" t="s">
        <v>17</v>
      </c>
      <c r="C15" s="5">
        <v>505</v>
      </c>
      <c r="D15" s="5">
        <v>554</v>
      </c>
      <c r="E15" s="6">
        <f t="shared" ref="E15:E25" si="0">IF(C15&gt;0,(D15-C15)/C15)</f>
        <v>9.7029702970297033E-2</v>
      </c>
    </row>
    <row r="16" spans="1:5" ht="20.100000000000001" customHeight="1" thickBot="1" x14ac:dyDescent="0.25">
      <c r="B16" s="4" t="s">
        <v>18</v>
      </c>
      <c r="C16" s="5">
        <v>405</v>
      </c>
      <c r="D16" s="5">
        <v>421</v>
      </c>
      <c r="E16" s="6">
        <f t="shared" si="0"/>
        <v>3.9506172839506172E-2</v>
      </c>
    </row>
    <row r="17" spans="2:5" ht="20.100000000000001" customHeight="1" thickBot="1" x14ac:dyDescent="0.25">
      <c r="B17" s="4" t="s">
        <v>19</v>
      </c>
      <c r="C17" s="5">
        <v>100</v>
      </c>
      <c r="D17" s="5">
        <v>133</v>
      </c>
      <c r="E17" s="6">
        <f t="shared" si="0"/>
        <v>0.33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11</v>
      </c>
      <c r="E18" s="6">
        <f>IF(C18=0,"-",(D18-C18)/C18)</f>
        <v>4.5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0.19801980198019803</v>
      </c>
      <c r="D20" s="6">
        <f>D17/D15</f>
        <v>0.24007220216606498</v>
      </c>
      <c r="E20" s="6">
        <f t="shared" si="0"/>
        <v>0.2123646209386281</v>
      </c>
    </row>
    <row r="21" spans="2:5" ht="30" customHeight="1" thickBot="1" x14ac:dyDescent="0.25">
      <c r="B21" s="4" t="s">
        <v>23</v>
      </c>
      <c r="C21" s="5">
        <v>53</v>
      </c>
      <c r="D21" s="5">
        <v>64</v>
      </c>
      <c r="E21" s="6">
        <f t="shared" si="0"/>
        <v>0.20754716981132076</v>
      </c>
    </row>
    <row r="22" spans="2:5" ht="20.100000000000001" customHeight="1" thickBot="1" x14ac:dyDescent="0.25">
      <c r="B22" s="4" t="s">
        <v>24</v>
      </c>
      <c r="C22" s="5">
        <v>38</v>
      </c>
      <c r="D22" s="5">
        <v>45</v>
      </c>
      <c r="E22" s="6">
        <f t="shared" si="0"/>
        <v>0.18421052631578946</v>
      </c>
    </row>
    <row r="23" spans="2:5" ht="20.100000000000001" customHeight="1" thickBot="1" x14ac:dyDescent="0.25">
      <c r="B23" s="4" t="s">
        <v>25</v>
      </c>
      <c r="C23" s="5">
        <v>15</v>
      </c>
      <c r="D23" s="5">
        <v>19</v>
      </c>
      <c r="E23" s="6">
        <f t="shared" si="0"/>
        <v>0.26666666666666666</v>
      </c>
    </row>
    <row r="24" spans="2:5" ht="20.100000000000001" customHeight="1" thickBot="1" x14ac:dyDescent="0.25">
      <c r="B24" s="4" t="s">
        <v>21</v>
      </c>
      <c r="C24" s="6">
        <f>C23/C21</f>
        <v>0.28301886792452829</v>
      </c>
      <c r="D24" s="6">
        <f t="shared" ref="D24" si="1">D23/D21</f>
        <v>0.296875</v>
      </c>
      <c r="E24" s="6">
        <f t="shared" si="0"/>
        <v>4.8958333333333361E-2</v>
      </c>
    </row>
    <row r="25" spans="2:5" ht="20.100000000000001" customHeight="1" thickBot="1" x14ac:dyDescent="0.25">
      <c r="B25" s="7" t="s">
        <v>26</v>
      </c>
      <c r="C25" s="6">
        <v>0.16770221400130841</v>
      </c>
      <c r="D25" s="6">
        <v>0.18369613873369034</v>
      </c>
      <c r="E25" s="6">
        <f t="shared" si="0"/>
        <v>9.5370981400741323E-2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87</v>
      </c>
      <c r="D34" s="5">
        <v>95</v>
      </c>
      <c r="E34" s="6">
        <f>IF(C34&gt;0,(D34-C34)/C34,"-")</f>
        <v>9.1954022988505746E-2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57</v>
      </c>
      <c r="D36" s="5">
        <v>63</v>
      </c>
      <c r="E36" s="6">
        <f t="shared" si="2"/>
        <v>0.10526315789473684</v>
      </c>
    </row>
    <row r="37" spans="2:5" ht="20.100000000000001" customHeight="1" thickBot="1" x14ac:dyDescent="0.25">
      <c r="B37" s="4" t="s">
        <v>30</v>
      </c>
      <c r="C37" s="5">
        <v>30</v>
      </c>
      <c r="D37" s="5">
        <v>32</v>
      </c>
      <c r="E37" s="6">
        <f t="shared" si="2"/>
        <v>6.6666666666666666E-2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63</v>
      </c>
      <c r="D44" s="5">
        <v>79</v>
      </c>
      <c r="E44" s="6">
        <f>IF(C44&gt;0,(D44-C44)/C44,"-")</f>
        <v>0.25396825396825395</v>
      </c>
    </row>
    <row r="45" spans="2:5" ht="20.100000000000001" customHeight="1" thickBot="1" x14ac:dyDescent="0.25">
      <c r="B45" s="4" t="s">
        <v>34</v>
      </c>
      <c r="C45" s="5">
        <v>4</v>
      </c>
      <c r="D45" s="5">
        <v>2</v>
      </c>
      <c r="E45" s="6">
        <f t="shared" ref="E45:E51" si="3">IF(C45&gt;0,(D45-C45)/C45,"-")</f>
        <v>-0.5</v>
      </c>
    </row>
    <row r="46" spans="2:5" ht="20.100000000000001" customHeight="1" thickBot="1" x14ac:dyDescent="0.25">
      <c r="B46" s="4" t="s">
        <v>31</v>
      </c>
      <c r="C46" s="5">
        <v>10</v>
      </c>
      <c r="D46" s="5">
        <v>21</v>
      </c>
      <c r="E46" s="6">
        <f t="shared" si="3"/>
        <v>1.1000000000000001</v>
      </c>
    </row>
    <row r="47" spans="2:5" ht="20.100000000000001" customHeight="1" thickBot="1" x14ac:dyDescent="0.25">
      <c r="B47" s="4" t="s">
        <v>32</v>
      </c>
      <c r="C47" s="5">
        <v>246</v>
      </c>
      <c r="D47" s="5">
        <v>167</v>
      </c>
      <c r="E47" s="6">
        <f t="shared" si="3"/>
        <v>-0.32113821138211385</v>
      </c>
    </row>
    <row r="48" spans="2:5" ht="20.100000000000001" customHeight="1" thickBot="1" x14ac:dyDescent="0.25">
      <c r="B48" s="4" t="s">
        <v>35</v>
      </c>
      <c r="C48" s="5">
        <v>66</v>
      </c>
      <c r="D48" s="5">
        <v>74</v>
      </c>
      <c r="E48" s="6">
        <f t="shared" si="3"/>
        <v>0.12121212121212122</v>
      </c>
    </row>
    <row r="49" spans="2:5" ht="20.100000000000001" customHeight="1" thickBot="1" x14ac:dyDescent="0.25">
      <c r="B49" s="4" t="s">
        <v>67</v>
      </c>
      <c r="C49" s="5">
        <v>54</v>
      </c>
      <c r="D49" s="5">
        <v>94</v>
      </c>
      <c r="E49" s="6">
        <f t="shared" si="3"/>
        <v>0.7407407407407407</v>
      </c>
    </row>
    <row r="50" spans="2:5" ht="20.100000000000001" customHeight="1" collapsed="1" thickBot="1" x14ac:dyDescent="0.25">
      <c r="B50" s="4" t="s">
        <v>36</v>
      </c>
      <c r="C50" s="6">
        <f>C44/(C44+C45)</f>
        <v>0.94029850746268662</v>
      </c>
      <c r="D50" s="6">
        <f>D44/(D44+D45)</f>
        <v>0.97530864197530864</v>
      </c>
      <c r="E50" s="6">
        <f t="shared" si="3"/>
        <v>3.7233000195963102E-2</v>
      </c>
    </row>
    <row r="51" spans="2:5" ht="20.100000000000001" customHeight="1" thickBot="1" x14ac:dyDescent="0.25">
      <c r="B51" s="4" t="s">
        <v>37</v>
      </c>
      <c r="C51" s="6">
        <f>C47/(C46+C47)</f>
        <v>0.9609375</v>
      </c>
      <c r="D51" s="6">
        <f t="shared" ref="D51" si="4">D47/(D46+D47)</f>
        <v>0.88829787234042556</v>
      </c>
      <c r="E51" s="6">
        <f t="shared" si="3"/>
        <v>-7.5592458052240061E-2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68</v>
      </c>
      <c r="D58" s="5">
        <v>83</v>
      </c>
      <c r="E58" s="6">
        <f>IF(C58&gt;0,(D58-C58)/C58,"-")</f>
        <v>0.22058823529411764</v>
      </c>
    </row>
    <row r="59" spans="2:5" ht="20.100000000000001" customHeight="1" thickBot="1" x14ac:dyDescent="0.25">
      <c r="B59" s="4" t="s">
        <v>41</v>
      </c>
      <c r="C59" s="5">
        <v>41</v>
      </c>
      <c r="D59" s="5">
        <v>58</v>
      </c>
      <c r="E59" s="6">
        <f t="shared" ref="E59:E63" si="5">IF(C59&gt;0,(D59-C59)/C59,"-")</f>
        <v>0.41463414634146339</v>
      </c>
    </row>
    <row r="60" spans="2:5" ht="20.100000000000001" customHeight="1" thickBot="1" x14ac:dyDescent="0.25">
      <c r="B60" s="4" t="s">
        <v>42</v>
      </c>
      <c r="C60" s="5">
        <v>23</v>
      </c>
      <c r="D60" s="5">
        <v>23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0.94117647058823528</v>
      </c>
      <c r="D61" s="6">
        <f>(D59+D60)/D58</f>
        <v>0.97590361445783136</v>
      </c>
      <c r="E61" s="6">
        <f t="shared" si="5"/>
        <v>3.6897590361445833E-2</v>
      </c>
    </row>
    <row r="62" spans="2:5" ht="20.100000000000001" customHeight="1" thickBot="1" x14ac:dyDescent="0.25">
      <c r="B62" s="4" t="s">
        <v>39</v>
      </c>
      <c r="C62" s="6">
        <v>0.93181818181818177</v>
      </c>
      <c r="D62" s="6">
        <v>0.98305084745762716</v>
      </c>
      <c r="E62" s="6">
        <f t="shared" si="5"/>
        <v>5.4981397271599938E-2</v>
      </c>
    </row>
    <row r="63" spans="2:5" ht="20.100000000000001" customHeight="1" thickBot="1" x14ac:dyDescent="0.25">
      <c r="B63" s="4" t="s">
        <v>40</v>
      </c>
      <c r="C63" s="6">
        <v>0.95833333333333337</v>
      </c>
      <c r="D63" s="6">
        <v>0.95833333333333337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536</v>
      </c>
      <c r="D70" s="5">
        <v>599</v>
      </c>
      <c r="E70" s="6">
        <f>IF(C70&gt;0,(D70-C70)/C70,"-")</f>
        <v>0.11753731343283583</v>
      </c>
    </row>
    <row r="71" spans="2:10" ht="20.100000000000001" customHeight="1" thickBot="1" x14ac:dyDescent="0.25">
      <c r="B71" s="4" t="s">
        <v>45</v>
      </c>
      <c r="C71" s="5">
        <v>147</v>
      </c>
      <c r="D71" s="5">
        <v>205</v>
      </c>
      <c r="E71" s="6">
        <f t="shared" ref="E71:E77" si="6">IF(C71&gt;0,(D71-C71)/C71,"-")</f>
        <v>0.39455782312925169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2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308</v>
      </c>
      <c r="D73" s="5">
        <v>298</v>
      </c>
      <c r="E73" s="6">
        <f t="shared" si="6"/>
        <v>-3.2467532467532464E-2</v>
      </c>
    </row>
    <row r="74" spans="2:10" ht="20.100000000000001" customHeight="1" thickBot="1" x14ac:dyDescent="0.25">
      <c r="B74" s="4" t="s">
        <v>47</v>
      </c>
      <c r="C74" s="5">
        <v>66</v>
      </c>
      <c r="D74" s="5">
        <v>79</v>
      </c>
      <c r="E74" s="6">
        <f t="shared" si="6"/>
        <v>0.19696969696969696</v>
      </c>
    </row>
    <row r="75" spans="2:10" ht="20.100000000000001" customHeight="1" thickBot="1" x14ac:dyDescent="0.25">
      <c r="B75" s="4" t="s">
        <v>48</v>
      </c>
      <c r="C75" s="5">
        <v>15</v>
      </c>
      <c r="D75" s="5">
        <v>15</v>
      </c>
      <c r="E75" s="6">
        <f t="shared" si="6"/>
        <v>0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</v>
      </c>
      <c r="D90" s="5">
        <v>15</v>
      </c>
      <c r="E90" s="6">
        <f>IF(C90&gt;0,(D90-C90)/C90,"-")</f>
        <v>0.66666666666666663</v>
      </c>
    </row>
    <row r="91" spans="2:5" ht="29.25" thickBot="1" x14ac:dyDescent="0.25">
      <c r="B91" s="4" t="s">
        <v>52</v>
      </c>
      <c r="C91" s="5">
        <v>16</v>
      </c>
      <c r="D91" s="5">
        <v>35</v>
      </c>
      <c r="E91" s="6">
        <f t="shared" ref="E91:E93" si="7">IF(C91&gt;0,(D91-C91)/C91,"-")</f>
        <v>1.1875</v>
      </c>
    </row>
    <row r="92" spans="2:5" ht="29.25" customHeight="1" thickBot="1" x14ac:dyDescent="0.25">
      <c r="B92" s="4" t="s">
        <v>53</v>
      </c>
      <c r="C92" s="5">
        <v>20</v>
      </c>
      <c r="D92" s="5">
        <v>34</v>
      </c>
      <c r="E92" s="6">
        <f t="shared" si="7"/>
        <v>0.7</v>
      </c>
    </row>
    <row r="93" spans="2:5" ht="29.25" customHeight="1" thickBot="1" x14ac:dyDescent="0.25">
      <c r="B93" s="4" t="s">
        <v>54</v>
      </c>
      <c r="C93" s="6">
        <f>(C90+C91)/(C90+C91+C92)</f>
        <v>0.55555555555555558</v>
      </c>
      <c r="D93" s="6">
        <f>(D90+D91)/(D90+D91+D92)</f>
        <v>0.59523809523809523</v>
      </c>
      <c r="E93" s="6">
        <f t="shared" si="7"/>
        <v>7.1428571428571369E-2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45</v>
      </c>
      <c r="D100" s="5">
        <v>84</v>
      </c>
      <c r="E100" s="6">
        <f>IF(C100&gt;0,(D100-C100)/C100,"-")</f>
        <v>0.8666666666666667</v>
      </c>
    </row>
    <row r="101" spans="2:5" ht="20.100000000000001" customHeight="1" thickBot="1" x14ac:dyDescent="0.25">
      <c r="B101" s="4" t="s">
        <v>41</v>
      </c>
      <c r="C101" s="5">
        <v>19</v>
      </c>
      <c r="D101" s="5">
        <v>37</v>
      </c>
      <c r="E101" s="6">
        <f t="shared" ref="E101:E105" si="8">IF(C101&gt;0,(D101-C101)/C101,"-")</f>
        <v>0.94736842105263153</v>
      </c>
    </row>
    <row r="102" spans="2:5" ht="20.100000000000001" customHeight="1" thickBot="1" x14ac:dyDescent="0.25">
      <c r="B102" s="4" t="s">
        <v>42</v>
      </c>
      <c r="C102" s="5">
        <v>6</v>
      </c>
      <c r="D102" s="5">
        <v>13</v>
      </c>
      <c r="E102" s="6">
        <f t="shared" si="8"/>
        <v>1.1666666666666667</v>
      </c>
    </row>
    <row r="103" spans="2:5" ht="20.100000000000001" customHeight="1" thickBot="1" x14ac:dyDescent="0.25">
      <c r="B103" s="4" t="s">
        <v>98</v>
      </c>
      <c r="C103" s="6">
        <f>(C101+C102)/C100</f>
        <v>0.55555555555555558</v>
      </c>
      <c r="D103" s="6">
        <f>(D101+D102)/D100</f>
        <v>0.59523809523809523</v>
      </c>
      <c r="E103" s="6">
        <f t="shared" si="8"/>
        <v>7.1428571428571369E-2</v>
      </c>
    </row>
    <row r="104" spans="2:5" ht="20.100000000000001" customHeight="1" thickBot="1" x14ac:dyDescent="0.25">
      <c r="B104" s="4" t="s">
        <v>39</v>
      </c>
      <c r="C104" s="6">
        <v>0.55882352941176472</v>
      </c>
      <c r="D104" s="6">
        <v>0.59677419354838712</v>
      </c>
      <c r="E104" s="6">
        <f t="shared" si="8"/>
        <v>6.7911714770797979E-2</v>
      </c>
    </row>
    <row r="105" spans="2:5" ht="20.100000000000001" customHeight="1" thickBot="1" x14ac:dyDescent="0.25">
      <c r="B105" s="4" t="s">
        <v>40</v>
      </c>
      <c r="C105" s="6">
        <v>0.54545454545454541</v>
      </c>
      <c r="D105" s="6">
        <v>0.59090909090909094</v>
      </c>
      <c r="E105" s="6">
        <f t="shared" si="8"/>
        <v>8.3333333333333467E-2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62</v>
      </c>
      <c r="D112" s="5">
        <v>97</v>
      </c>
      <c r="E112" s="6">
        <f>IF(C112&gt;0,(D112-C112)/C112,"-")</f>
        <v>0.56451612903225812</v>
      </c>
    </row>
    <row r="113" spans="2:14" ht="15" thickBot="1" x14ac:dyDescent="0.25">
      <c r="B113" s="4" t="s">
        <v>56</v>
      </c>
      <c r="C113" s="5">
        <v>14</v>
      </c>
      <c r="D113" s="5">
        <v>23</v>
      </c>
      <c r="E113" s="6">
        <f t="shared" ref="E113:E114" si="9">IF(C113&gt;0,(D113-C113)/C113,"-")</f>
        <v>0.6428571428571429</v>
      </c>
    </row>
    <row r="114" spans="2:14" ht="15" thickBot="1" x14ac:dyDescent="0.25">
      <c r="B114" s="4" t="s">
        <v>57</v>
      </c>
      <c r="C114" s="5">
        <v>48</v>
      </c>
      <c r="D114" s="5">
        <v>74</v>
      </c>
      <c r="E114" s="6">
        <f t="shared" si="9"/>
        <v>0.54166666666666663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8</v>
      </c>
      <c r="H143" s="10">
        <v>0</v>
      </c>
      <c r="I143" s="10">
        <v>0</v>
      </c>
      <c r="J143" s="10">
        <v>8</v>
      </c>
      <c r="K143" s="6">
        <f>IF(C143=0,"-",(G143-C143)/C143)</f>
        <v>7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7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5</v>
      </c>
      <c r="D145" s="10">
        <v>0</v>
      </c>
      <c r="E145" s="10">
        <v>5</v>
      </c>
      <c r="F145" s="10">
        <v>10</v>
      </c>
      <c r="G145" s="10">
        <v>18</v>
      </c>
      <c r="H145" s="10">
        <v>0</v>
      </c>
      <c r="I145" s="10">
        <v>0</v>
      </c>
      <c r="J145" s="10">
        <v>18</v>
      </c>
      <c r="K145" s="6">
        <f t="shared" si="16"/>
        <v>2.6</v>
      </c>
      <c r="L145" s="6" t="str">
        <f t="shared" si="15"/>
        <v>-</v>
      </c>
      <c r="M145" s="6">
        <f t="shared" si="15"/>
        <v>-1</v>
      </c>
      <c r="N145" s="6">
        <f t="shared" si="15"/>
        <v>0.8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0</v>
      </c>
      <c r="F146" s="10">
        <v>7</v>
      </c>
      <c r="G146" s="10">
        <v>3</v>
      </c>
      <c r="H146" s="10">
        <v>0</v>
      </c>
      <c r="I146" s="10">
        <v>0</v>
      </c>
      <c r="J146" s="10">
        <v>3</v>
      </c>
      <c r="K146" s="6">
        <f t="shared" si="16"/>
        <v>-0.5714285714285714</v>
      </c>
      <c r="L146" s="6" t="str">
        <f t="shared" si="15"/>
        <v>-</v>
      </c>
      <c r="M146" s="6" t="str">
        <f t="shared" si="15"/>
        <v>-</v>
      </c>
      <c r="N146" s="6">
        <f t="shared" si="15"/>
        <v>-0.5714285714285714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13</v>
      </c>
      <c r="D148" s="10">
        <v>0</v>
      </c>
      <c r="E148" s="10">
        <v>6</v>
      </c>
      <c r="F148" s="10">
        <v>19</v>
      </c>
      <c r="G148" s="10">
        <v>30</v>
      </c>
      <c r="H148" s="10">
        <v>0</v>
      </c>
      <c r="I148" s="10">
        <v>0</v>
      </c>
      <c r="J148" s="10">
        <v>30</v>
      </c>
      <c r="K148" s="6">
        <f t="shared" ref="K148" si="17">IF(C148=0,"-",(G148-C148)/C148)</f>
        <v>1.3076923076923077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0.57894736842105265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0.16666666666666666</v>
      </c>
      <c r="D149" s="6" t="str">
        <f t="shared" si="21"/>
        <v>-</v>
      </c>
      <c r="E149" s="6" t="str">
        <f t="shared" si="21"/>
        <v>-</v>
      </c>
      <c r="F149" s="6">
        <f t="shared" si="21"/>
        <v>9.0909090909090912E-2</v>
      </c>
      <c r="G149" s="6">
        <f t="shared" si="21"/>
        <v>0.30769230769230771</v>
      </c>
      <c r="H149" s="6" t="str">
        <f t="shared" si="21"/>
        <v>-</v>
      </c>
      <c r="I149" s="6" t="str">
        <f t="shared" si="21"/>
        <v>-</v>
      </c>
      <c r="J149" s="6">
        <f t="shared" si="21"/>
        <v>0.30769230769230771</v>
      </c>
      <c r="K149" s="6">
        <f>IF(OR(C149="-",G149="-"),"-",(G149-C149)/C149)</f>
        <v>0.84615384615384637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2.3846153846153846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1</v>
      </c>
      <c r="F150" s="6">
        <f t="shared" si="21"/>
        <v>0.125</v>
      </c>
      <c r="G150" s="6">
        <f t="shared" si="21"/>
        <v>0.25</v>
      </c>
      <c r="H150" s="6" t="str">
        <f t="shared" si="21"/>
        <v>-</v>
      </c>
      <c r="I150" s="6" t="str">
        <f t="shared" si="21"/>
        <v>-</v>
      </c>
      <c r="J150" s="6">
        <f t="shared" si="21"/>
        <v>0.25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>
        <f t="shared" si="22"/>
        <v>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12</v>
      </c>
      <c r="D157" s="19">
        <v>21</v>
      </c>
      <c r="E157" s="18">
        <f>IF(C157=0,"-",(D157-C157)/C157)</f>
        <v>0.75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9</v>
      </c>
      <c r="E158" s="18">
        <f t="shared" ref="E158:E159" si="23">IF(C158=0,"-",(D158-C158)/C158)</f>
        <v>8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0.92307692307692313</v>
      </c>
      <c r="D160" s="18">
        <f>IF(D157=0,"-",D157/(D157+D158+D159))</f>
        <v>0.7</v>
      </c>
      <c r="E160" s="18">
        <f>IF(OR(C160="-",D160="-"),"-",(D160-C160)/C160)</f>
        <v>-0.24166666666666675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15</v>
      </c>
      <c r="D182" s="5">
        <v>12</v>
      </c>
      <c r="E182" s="6">
        <f t="shared" si="26"/>
        <v>-0.2</v>
      </c>
      <c r="H182" s="13"/>
    </row>
    <row r="183" spans="2:8" ht="15" thickBot="1" x14ac:dyDescent="0.25">
      <c r="B183" s="4" t="s">
        <v>47</v>
      </c>
      <c r="C183" s="5">
        <v>12</v>
      </c>
      <c r="D183" s="5">
        <v>12</v>
      </c>
      <c r="E183" s="6">
        <f t="shared" si="26"/>
        <v>0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0</v>
      </c>
      <c r="E185" s="6">
        <f t="shared" si="26"/>
        <v>-1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2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0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1</v>
      </c>
      <c r="D223" s="5">
        <v>3</v>
      </c>
      <c r="E223" s="6">
        <f t="shared" si="30"/>
        <v>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1430</v>
      </c>
      <c r="D14" s="5">
        <v>1576</v>
      </c>
      <c r="E14" s="6">
        <f>IF(C14&gt;0,(D14-C14)/C14)</f>
        <v>0.10209790209790209</v>
      </c>
    </row>
    <row r="15" spans="1:5" ht="20.100000000000001" customHeight="1" thickBot="1" x14ac:dyDescent="0.25">
      <c r="B15" s="4" t="s">
        <v>17</v>
      </c>
      <c r="C15" s="5">
        <v>1430</v>
      </c>
      <c r="D15" s="5">
        <v>1564</v>
      </c>
      <c r="E15" s="6">
        <f t="shared" ref="E15:E25" si="0">IF(C15&gt;0,(D15-C15)/C15)</f>
        <v>9.37062937062937E-2</v>
      </c>
    </row>
    <row r="16" spans="1:5" ht="20.100000000000001" customHeight="1" thickBot="1" x14ac:dyDescent="0.25">
      <c r="B16" s="4" t="s">
        <v>18</v>
      </c>
      <c r="C16" s="5">
        <v>1035</v>
      </c>
      <c r="D16" s="5">
        <v>1107</v>
      </c>
      <c r="E16" s="6">
        <f t="shared" si="0"/>
        <v>6.9565217391304349E-2</v>
      </c>
    </row>
    <row r="17" spans="2:5" ht="20.100000000000001" customHeight="1" thickBot="1" x14ac:dyDescent="0.25">
      <c r="B17" s="4" t="s">
        <v>19</v>
      </c>
      <c r="C17" s="5">
        <v>395</v>
      </c>
      <c r="D17" s="5">
        <v>457</v>
      </c>
      <c r="E17" s="6">
        <f t="shared" si="0"/>
        <v>0.1569620253164557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0.2762237762237762</v>
      </c>
      <c r="D20" s="6">
        <f>D17/D15</f>
        <v>0.2921994884910486</v>
      </c>
      <c r="E20" s="6">
        <f t="shared" si="0"/>
        <v>5.7836122891644394E-2</v>
      </c>
    </row>
    <row r="21" spans="2:5" ht="30" customHeight="1" thickBot="1" x14ac:dyDescent="0.25">
      <c r="B21" s="4" t="s">
        <v>23</v>
      </c>
      <c r="C21" s="5">
        <v>139</v>
      </c>
      <c r="D21" s="5">
        <v>163</v>
      </c>
      <c r="E21" s="6">
        <f t="shared" si="0"/>
        <v>0.17266187050359713</v>
      </c>
    </row>
    <row r="22" spans="2:5" ht="20.100000000000001" customHeight="1" thickBot="1" x14ac:dyDescent="0.25">
      <c r="B22" s="4" t="s">
        <v>24</v>
      </c>
      <c r="C22" s="5">
        <v>71</v>
      </c>
      <c r="D22" s="5">
        <v>81</v>
      </c>
      <c r="E22" s="6">
        <f t="shared" si="0"/>
        <v>0.14084507042253522</v>
      </c>
    </row>
    <row r="23" spans="2:5" ht="20.100000000000001" customHeight="1" thickBot="1" x14ac:dyDescent="0.25">
      <c r="B23" s="4" t="s">
        <v>25</v>
      </c>
      <c r="C23" s="5">
        <v>68</v>
      </c>
      <c r="D23" s="5">
        <v>82</v>
      </c>
      <c r="E23" s="6">
        <f t="shared" si="0"/>
        <v>0.20588235294117646</v>
      </c>
    </row>
    <row r="24" spans="2:5" ht="20.100000000000001" customHeight="1" thickBot="1" x14ac:dyDescent="0.25">
      <c r="B24" s="4" t="s">
        <v>21</v>
      </c>
      <c r="C24" s="6">
        <f>C23/C21</f>
        <v>0.48920863309352519</v>
      </c>
      <c r="D24" s="6">
        <f t="shared" ref="D24" si="1">D23/D21</f>
        <v>0.50306748466257667</v>
      </c>
      <c r="E24" s="6">
        <f t="shared" si="0"/>
        <v>2.8329123060266991E-2</v>
      </c>
    </row>
    <row r="25" spans="2:5" ht="20.100000000000001" customHeight="1" thickBot="1" x14ac:dyDescent="0.25">
      <c r="B25" s="7" t="s">
        <v>26</v>
      </c>
      <c r="C25" s="6">
        <v>0.11817937645916407</v>
      </c>
      <c r="D25" s="6">
        <v>0.1299578634063086</v>
      </c>
      <c r="E25" s="6">
        <f t="shared" si="0"/>
        <v>9.9666179498031915E-2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420</v>
      </c>
      <c r="D34" s="5">
        <v>454</v>
      </c>
      <c r="E34" s="6">
        <f>IF(C34&gt;0,(D34-C34)/C34,"-")</f>
        <v>8.0952380952380956E-2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323</v>
      </c>
      <c r="D36" s="5">
        <v>356</v>
      </c>
      <c r="E36" s="6">
        <f t="shared" si="2"/>
        <v>0.1021671826625387</v>
      </c>
    </row>
    <row r="37" spans="2:5" ht="20.100000000000001" customHeight="1" thickBot="1" x14ac:dyDescent="0.25">
      <c r="B37" s="4" t="s">
        <v>30</v>
      </c>
      <c r="C37" s="5">
        <v>97</v>
      </c>
      <c r="D37" s="5">
        <v>98</v>
      </c>
      <c r="E37" s="6">
        <f t="shared" si="2"/>
        <v>1.0309278350515464E-2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119</v>
      </c>
      <c r="D44" s="5">
        <v>140</v>
      </c>
      <c r="E44" s="6">
        <f>IF(C44&gt;0,(D44-C44)/C44,"-")</f>
        <v>0.17647058823529413</v>
      </c>
    </row>
    <row r="45" spans="2:5" ht="20.100000000000001" customHeight="1" thickBot="1" x14ac:dyDescent="0.25">
      <c r="B45" s="4" t="s">
        <v>34</v>
      </c>
      <c r="C45" s="5">
        <v>19</v>
      </c>
      <c r="D45" s="5">
        <v>20</v>
      </c>
      <c r="E45" s="6">
        <f t="shared" ref="E45:E51" si="3">IF(C45&gt;0,(D45-C45)/C45,"-")</f>
        <v>5.2631578947368418E-2</v>
      </c>
    </row>
    <row r="46" spans="2:5" ht="20.100000000000001" customHeight="1" thickBot="1" x14ac:dyDescent="0.25">
      <c r="B46" s="4" t="s">
        <v>31</v>
      </c>
      <c r="C46" s="5">
        <v>27</v>
      </c>
      <c r="D46" s="5">
        <v>23</v>
      </c>
      <c r="E46" s="6">
        <f t="shared" si="3"/>
        <v>-0.14814814814814814</v>
      </c>
    </row>
    <row r="47" spans="2:5" ht="20.100000000000001" customHeight="1" thickBot="1" x14ac:dyDescent="0.25">
      <c r="B47" s="4" t="s">
        <v>32</v>
      </c>
      <c r="C47" s="5">
        <v>466</v>
      </c>
      <c r="D47" s="5">
        <v>622</v>
      </c>
      <c r="E47" s="6">
        <f t="shared" si="3"/>
        <v>0.33476394849785407</v>
      </c>
    </row>
    <row r="48" spans="2:5" ht="20.100000000000001" customHeight="1" thickBot="1" x14ac:dyDescent="0.25">
      <c r="B48" s="4" t="s">
        <v>35</v>
      </c>
      <c r="C48" s="5">
        <v>270</v>
      </c>
      <c r="D48" s="5">
        <v>319</v>
      </c>
      <c r="E48" s="6">
        <f t="shared" si="3"/>
        <v>0.18148148148148149</v>
      </c>
    </row>
    <row r="49" spans="2:5" ht="20.100000000000001" customHeight="1" thickBot="1" x14ac:dyDescent="0.25">
      <c r="B49" s="4" t="s">
        <v>67</v>
      </c>
      <c r="C49" s="5">
        <v>165</v>
      </c>
      <c r="D49" s="5">
        <v>151</v>
      </c>
      <c r="E49" s="6">
        <f t="shared" si="3"/>
        <v>-8.4848484848484854E-2</v>
      </c>
    </row>
    <row r="50" spans="2:5" ht="20.100000000000001" customHeight="1" collapsed="1" thickBot="1" x14ac:dyDescent="0.25">
      <c r="B50" s="4" t="s">
        <v>36</v>
      </c>
      <c r="C50" s="6">
        <f>C44/(C44+C45)</f>
        <v>0.8623188405797102</v>
      </c>
      <c r="D50" s="6">
        <f>D44/(D44+D45)</f>
        <v>0.875</v>
      </c>
      <c r="E50" s="6">
        <f t="shared" si="3"/>
        <v>1.4705882352941112E-2</v>
      </c>
    </row>
    <row r="51" spans="2:5" ht="20.100000000000001" customHeight="1" thickBot="1" x14ac:dyDescent="0.25">
      <c r="B51" s="4" t="s">
        <v>37</v>
      </c>
      <c r="C51" s="6">
        <f>C47/(C46+C47)</f>
        <v>0.94523326572008115</v>
      </c>
      <c r="D51" s="6">
        <f t="shared" ref="D51" si="4">D47/(D46+D47)</f>
        <v>0.96434108527131779</v>
      </c>
      <c r="E51" s="6">
        <f t="shared" si="3"/>
        <v>2.0214924975879102E-2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138</v>
      </c>
      <c r="D58" s="5">
        <v>163</v>
      </c>
      <c r="E58" s="6">
        <f>IF(C58&gt;0,(D58-C58)/C58,"-")</f>
        <v>0.18115942028985507</v>
      </c>
    </row>
    <row r="59" spans="2:5" ht="20.100000000000001" customHeight="1" thickBot="1" x14ac:dyDescent="0.25">
      <c r="B59" s="4" t="s">
        <v>41</v>
      </c>
      <c r="C59" s="5">
        <v>85</v>
      </c>
      <c r="D59" s="5">
        <v>105</v>
      </c>
      <c r="E59" s="6">
        <f t="shared" ref="E59:E63" si="5">IF(C59&gt;0,(D59-C59)/C59,"-")</f>
        <v>0.23529411764705882</v>
      </c>
    </row>
    <row r="60" spans="2:5" ht="20.100000000000001" customHeight="1" thickBot="1" x14ac:dyDescent="0.25">
      <c r="B60" s="4" t="s">
        <v>42</v>
      </c>
      <c r="C60" s="5">
        <v>34</v>
      </c>
      <c r="D60" s="5">
        <v>35</v>
      </c>
      <c r="E60" s="6">
        <f t="shared" si="5"/>
        <v>2.9411764705882353E-2</v>
      </c>
    </row>
    <row r="61" spans="2:5" ht="20.100000000000001" customHeight="1" collapsed="1" thickBot="1" x14ac:dyDescent="0.25">
      <c r="B61" s="4" t="s">
        <v>98</v>
      </c>
      <c r="C61" s="6">
        <f>(C59+C60)/C58</f>
        <v>0.8623188405797102</v>
      </c>
      <c r="D61" s="6">
        <f>(D59+D60)/D58</f>
        <v>0.85889570552147243</v>
      </c>
      <c r="E61" s="6">
        <f t="shared" si="5"/>
        <v>-3.9696860339227917E-3</v>
      </c>
    </row>
    <row r="62" spans="2:5" ht="20.100000000000001" customHeight="1" thickBot="1" x14ac:dyDescent="0.25">
      <c r="B62" s="4" t="s">
        <v>39</v>
      </c>
      <c r="C62" s="6">
        <v>0.83333333333333337</v>
      </c>
      <c r="D62" s="6">
        <v>0.85365853658536583</v>
      </c>
      <c r="E62" s="6">
        <f t="shared" si="5"/>
        <v>2.4390243902438956E-2</v>
      </c>
    </row>
    <row r="63" spans="2:5" ht="20.100000000000001" customHeight="1" thickBot="1" x14ac:dyDescent="0.25">
      <c r="B63" s="4" t="s">
        <v>40</v>
      </c>
      <c r="C63" s="6">
        <v>0.94444444444444442</v>
      </c>
      <c r="D63" s="6">
        <v>0.875</v>
      </c>
      <c r="E63" s="6">
        <f t="shared" si="5"/>
        <v>-7.3529411764705857E-2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1797</v>
      </c>
      <c r="D70" s="5">
        <v>1976</v>
      </c>
      <c r="E70" s="6">
        <f>IF(C70&gt;0,(D70-C70)/C70,"-")</f>
        <v>9.9610461880912632E-2</v>
      </c>
    </row>
    <row r="71" spans="2:10" ht="20.100000000000001" customHeight="1" thickBot="1" x14ac:dyDescent="0.25">
      <c r="B71" s="4" t="s">
        <v>45</v>
      </c>
      <c r="C71" s="5">
        <v>463</v>
      </c>
      <c r="D71" s="5">
        <v>558</v>
      </c>
      <c r="E71" s="6">
        <f t="shared" ref="E71:E77" si="6">IF(C71&gt;0,(D71-C71)/C71,"-")</f>
        <v>0.20518358531317496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3</v>
      </c>
      <c r="E72" s="6">
        <f t="shared" si="6"/>
        <v>2</v>
      </c>
    </row>
    <row r="73" spans="2:10" ht="20.100000000000001" customHeight="1" thickBot="1" x14ac:dyDescent="0.25">
      <c r="B73" s="4" t="s">
        <v>46</v>
      </c>
      <c r="C73" s="5">
        <v>992</v>
      </c>
      <c r="D73" s="5">
        <v>1011</v>
      </c>
      <c r="E73" s="6">
        <f t="shared" si="6"/>
        <v>1.9153225806451613E-2</v>
      </c>
    </row>
    <row r="74" spans="2:10" ht="20.100000000000001" customHeight="1" thickBot="1" x14ac:dyDescent="0.25">
      <c r="B74" s="4" t="s">
        <v>47</v>
      </c>
      <c r="C74" s="5">
        <v>287</v>
      </c>
      <c r="D74" s="5">
        <v>353</v>
      </c>
      <c r="E74" s="6">
        <f t="shared" si="6"/>
        <v>0.22996515679442509</v>
      </c>
    </row>
    <row r="75" spans="2:10" ht="20.100000000000001" customHeight="1" thickBot="1" x14ac:dyDescent="0.25">
      <c r="B75" s="4" t="s">
        <v>48</v>
      </c>
      <c r="C75" s="5">
        <v>51</v>
      </c>
      <c r="D75" s="5">
        <v>49</v>
      </c>
      <c r="E75" s="6">
        <f t="shared" si="6"/>
        <v>-3.9215686274509803E-2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3</v>
      </c>
      <c r="D77" s="5">
        <v>2</v>
      </c>
      <c r="E77" s="6">
        <f t="shared" si="6"/>
        <v>-0.33333333333333331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109</v>
      </c>
      <c r="D90" s="5">
        <v>107</v>
      </c>
      <c r="E90" s="6">
        <f>IF(C90&gt;0,(D90-C90)/C90,"-")</f>
        <v>-1.834862385321101E-2</v>
      </c>
    </row>
    <row r="91" spans="2:5" ht="29.25" thickBot="1" x14ac:dyDescent="0.25">
      <c r="B91" s="4" t="s">
        <v>52</v>
      </c>
      <c r="C91" s="5">
        <v>111</v>
      </c>
      <c r="D91" s="5">
        <v>68</v>
      </c>
      <c r="E91" s="6">
        <f t="shared" ref="E91:E93" si="7">IF(C91&gt;0,(D91-C91)/C91,"-")</f>
        <v>-0.38738738738738737</v>
      </c>
    </row>
    <row r="92" spans="2:5" ht="29.25" customHeight="1" thickBot="1" x14ac:dyDescent="0.25">
      <c r="B92" s="4" t="s">
        <v>53</v>
      </c>
      <c r="C92" s="5">
        <v>84</v>
      </c>
      <c r="D92" s="5">
        <v>80</v>
      </c>
      <c r="E92" s="6">
        <f t="shared" si="7"/>
        <v>-4.7619047619047616E-2</v>
      </c>
    </row>
    <row r="93" spans="2:5" ht="29.25" customHeight="1" thickBot="1" x14ac:dyDescent="0.25">
      <c r="B93" s="4" t="s">
        <v>54</v>
      </c>
      <c r="C93" s="6">
        <f>(C90+C91)/(C90+C91+C92)</f>
        <v>0.72368421052631582</v>
      </c>
      <c r="D93" s="6">
        <f>(D90+D91)/(D90+D91+D92)</f>
        <v>0.68627450980392157</v>
      </c>
      <c r="E93" s="6">
        <f t="shared" si="7"/>
        <v>-5.1693404634581136E-2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309</v>
      </c>
      <c r="D100" s="5">
        <v>258</v>
      </c>
      <c r="E100" s="6">
        <f>IF(C100&gt;0,(D100-C100)/C100,"-")</f>
        <v>-0.1650485436893204</v>
      </c>
    </row>
    <row r="101" spans="2:5" ht="20.100000000000001" customHeight="1" thickBot="1" x14ac:dyDescent="0.25">
      <c r="B101" s="4" t="s">
        <v>41</v>
      </c>
      <c r="C101" s="5">
        <v>174</v>
      </c>
      <c r="D101" s="5">
        <v>123</v>
      </c>
      <c r="E101" s="6">
        <f t="shared" ref="E101:E105" si="8">IF(C101&gt;0,(D101-C101)/C101,"-")</f>
        <v>-0.29310344827586204</v>
      </c>
    </row>
    <row r="102" spans="2:5" ht="20.100000000000001" customHeight="1" thickBot="1" x14ac:dyDescent="0.25">
      <c r="B102" s="4" t="s">
        <v>42</v>
      </c>
      <c r="C102" s="5">
        <v>49</v>
      </c>
      <c r="D102" s="5">
        <v>52</v>
      </c>
      <c r="E102" s="6">
        <f t="shared" si="8"/>
        <v>6.1224489795918366E-2</v>
      </c>
    </row>
    <row r="103" spans="2:5" ht="20.100000000000001" customHeight="1" thickBot="1" x14ac:dyDescent="0.25">
      <c r="B103" s="4" t="s">
        <v>98</v>
      </c>
      <c r="C103" s="6">
        <f>(C101+C102)/C100</f>
        <v>0.72168284789644011</v>
      </c>
      <c r="D103" s="6">
        <f>(D101+D102)/D100</f>
        <v>0.67829457364341084</v>
      </c>
      <c r="E103" s="6">
        <f t="shared" si="8"/>
        <v>-6.0120971947022622E-2</v>
      </c>
    </row>
    <row r="104" spans="2:5" ht="20.100000000000001" customHeight="1" thickBot="1" x14ac:dyDescent="0.25">
      <c r="B104" s="4" t="s">
        <v>39</v>
      </c>
      <c r="C104" s="6">
        <v>0.73417721518987344</v>
      </c>
      <c r="D104" s="6">
        <v>0.68715083798882681</v>
      </c>
      <c r="E104" s="6">
        <f t="shared" si="8"/>
        <v>-6.4053168946253167E-2</v>
      </c>
    </row>
    <row r="105" spans="2:5" ht="20.100000000000001" customHeight="1" thickBot="1" x14ac:dyDescent="0.25">
      <c r="B105" s="4" t="s">
        <v>40</v>
      </c>
      <c r="C105" s="6">
        <v>0.68055555555555558</v>
      </c>
      <c r="D105" s="6">
        <v>0.65822784810126578</v>
      </c>
      <c r="E105" s="6">
        <f t="shared" si="8"/>
        <v>-3.2808059932833991E-2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282</v>
      </c>
      <c r="D112" s="5">
        <v>268</v>
      </c>
      <c r="E112" s="6">
        <f>IF(C112&gt;0,(D112-C112)/C112,"-")</f>
        <v>-4.9645390070921988E-2</v>
      </c>
    </row>
    <row r="113" spans="2:14" ht="15" thickBot="1" x14ac:dyDescent="0.25">
      <c r="B113" s="4" t="s">
        <v>56</v>
      </c>
      <c r="C113" s="5">
        <v>148</v>
      </c>
      <c r="D113" s="5">
        <v>148</v>
      </c>
      <c r="E113" s="6">
        <f t="shared" ref="E113:E114" si="9">IF(C113&gt;0,(D113-C113)/C113,"-")</f>
        <v>0</v>
      </c>
    </row>
    <row r="114" spans="2:14" ht="15" thickBot="1" x14ac:dyDescent="0.25">
      <c r="B114" s="4" t="s">
        <v>57</v>
      </c>
      <c r="C114" s="5">
        <v>134</v>
      </c>
      <c r="D114" s="5">
        <v>120</v>
      </c>
      <c r="E114" s="6">
        <f t="shared" si="9"/>
        <v>-0.1044776119402985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2</v>
      </c>
      <c r="D129" s="10">
        <v>0</v>
      </c>
      <c r="E129" s="10">
        <v>0</v>
      </c>
      <c r="F129" s="10">
        <v>2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-0.5</v>
      </c>
      <c r="L133" s="6" t="str">
        <f t="shared" si="10"/>
        <v>-</v>
      </c>
      <c r="M133" s="6" t="str">
        <f t="shared" si="10"/>
        <v>-</v>
      </c>
      <c r="N133" s="6">
        <f t="shared" si="10"/>
        <v>-0.5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1</v>
      </c>
      <c r="F143" s="10">
        <v>2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36</v>
      </c>
      <c r="D145" s="10">
        <v>0</v>
      </c>
      <c r="E145" s="10">
        <v>2</v>
      </c>
      <c r="F145" s="10">
        <v>38</v>
      </c>
      <c r="G145" s="10">
        <v>24</v>
      </c>
      <c r="H145" s="10">
        <v>0</v>
      </c>
      <c r="I145" s="10">
        <v>1</v>
      </c>
      <c r="J145" s="10">
        <v>25</v>
      </c>
      <c r="K145" s="6">
        <f t="shared" si="16"/>
        <v>-0.33333333333333331</v>
      </c>
      <c r="L145" s="6" t="str">
        <f t="shared" si="15"/>
        <v>-</v>
      </c>
      <c r="M145" s="6">
        <f t="shared" si="15"/>
        <v>-0.5</v>
      </c>
      <c r="N145" s="6">
        <f t="shared" si="15"/>
        <v>-0.34210526315789475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1</v>
      </c>
      <c r="F146" s="10">
        <v>5</v>
      </c>
      <c r="G146" s="10">
        <v>7</v>
      </c>
      <c r="H146" s="10">
        <v>0</v>
      </c>
      <c r="I146" s="10">
        <v>0</v>
      </c>
      <c r="J146" s="10">
        <v>7</v>
      </c>
      <c r="K146" s="6">
        <f t="shared" si="16"/>
        <v>0.75</v>
      </c>
      <c r="L146" s="6" t="str">
        <f t="shared" si="15"/>
        <v>-</v>
      </c>
      <c r="M146" s="6">
        <f t="shared" si="15"/>
        <v>-1</v>
      </c>
      <c r="N146" s="6">
        <f t="shared" si="15"/>
        <v>0.4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43</v>
      </c>
      <c r="D148" s="10">
        <v>0</v>
      </c>
      <c r="E148" s="10">
        <v>4</v>
      </c>
      <c r="F148" s="10">
        <v>47</v>
      </c>
      <c r="G148" s="10">
        <v>33</v>
      </c>
      <c r="H148" s="10">
        <v>0</v>
      </c>
      <c r="I148" s="10">
        <v>1</v>
      </c>
      <c r="J148" s="10">
        <v>34</v>
      </c>
      <c r="K148" s="6">
        <f t="shared" ref="K148" si="17">IF(C148=0,"-",(G148-C148)/C148)</f>
        <v>-0.23255813953488372</v>
      </c>
      <c r="L148" s="6" t="str">
        <f t="shared" ref="L148" si="18">IF(D148=0,"-",(H148-D148)/D148)</f>
        <v>-</v>
      </c>
      <c r="M148" s="6">
        <f t="shared" ref="M148" si="19">IF(E148=0,"-",(I148-E148)/E148)</f>
        <v>-0.75</v>
      </c>
      <c r="N148" s="6">
        <f t="shared" ref="N148" si="20">IF(F148=0,"-",(J148-F148)/F148)</f>
        <v>-0.27659574468085107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2.7027027027027029E-2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0.05</v>
      </c>
      <c r="G149" s="6">
        <f t="shared" si="21"/>
        <v>7.6923076923076927E-2</v>
      </c>
      <c r="H149" s="6" t="str">
        <f t="shared" si="21"/>
        <v>-</v>
      </c>
      <c r="I149" s="6" t="str">
        <f t="shared" si="21"/>
        <v>-</v>
      </c>
      <c r="J149" s="6">
        <f t="shared" si="21"/>
        <v>7.407407407407407E-2</v>
      </c>
      <c r="K149" s="6">
        <f>IF(OR(C149="-",G149="-"),"-",(G149-C149)/C149)</f>
        <v>1.8461538461538463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0.48148148148148134</v>
      </c>
    </row>
    <row r="150" spans="2:14" ht="29.25" thickBot="1" x14ac:dyDescent="0.25">
      <c r="B150" s="7" t="s">
        <v>77</v>
      </c>
      <c r="C150" s="6">
        <f t="shared" si="21"/>
        <v>0.33333333333333331</v>
      </c>
      <c r="D150" s="6" t="str">
        <f t="shared" si="21"/>
        <v>-</v>
      </c>
      <c r="E150" s="6" t="str">
        <f t="shared" si="21"/>
        <v>-</v>
      </c>
      <c r="F150" s="6">
        <f t="shared" si="21"/>
        <v>0.2857142857142857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36</v>
      </c>
      <c r="D157" s="19">
        <v>31</v>
      </c>
      <c r="E157" s="18">
        <f>IF(C157=0,"-",(D157-C157)/C157)</f>
        <v>-0.1388888888888889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2</v>
      </c>
      <c r="E158" s="18">
        <f t="shared" ref="E158:E159" si="23">IF(C158=0,"-",(D158-C158)/C158)</f>
        <v>-0.66666666666666663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0.83720930232558144</v>
      </c>
      <c r="D160" s="18">
        <f>IF(D157=0,"-",D157/(D157+D158+D159))</f>
        <v>0.93939393939393945</v>
      </c>
      <c r="E160" s="18">
        <f>IF(OR(C160="-",D160="-"),"-",(D160-C160)/C160)</f>
        <v>0.12205387205387205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1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</v>
      </c>
      <c r="D169" s="6">
        <f>IF(D166=0,"-",(D167+D168)/D166)</f>
        <v>1</v>
      </c>
      <c r="E169" s="6" t="e">
        <f t="shared" ref="E169:E171" si="25">IF(OR(C169="-",D169="-"),"-",(D169-C169)/C169)</f>
        <v>#DIV/0!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1</v>
      </c>
      <c r="E178" s="6">
        <f>IF(C178=0,"-",(D178-C178)/C178)</f>
        <v>-0.5</v>
      </c>
      <c r="H178" s="13"/>
    </row>
    <row r="179" spans="2:8" ht="15" thickBot="1" x14ac:dyDescent="0.25">
      <c r="B179" s="4" t="s">
        <v>43</v>
      </c>
      <c r="C179" s="5">
        <v>1</v>
      </c>
      <c r="D179" s="5">
        <v>1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58</v>
      </c>
      <c r="D182" s="5">
        <v>39</v>
      </c>
      <c r="E182" s="6">
        <f t="shared" si="26"/>
        <v>-0.32758620689655171</v>
      </c>
      <c r="H182" s="13"/>
    </row>
    <row r="183" spans="2:8" ht="15" thickBot="1" x14ac:dyDescent="0.25">
      <c r="B183" s="4" t="s">
        <v>47</v>
      </c>
      <c r="C183" s="5">
        <v>53</v>
      </c>
      <c r="D183" s="5">
        <v>38</v>
      </c>
      <c r="E183" s="6">
        <f t="shared" si="26"/>
        <v>-0.28301886792452829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1</v>
      </c>
      <c r="E185" s="6">
        <f t="shared" si="26"/>
        <v>-0.8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2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8</v>
      </c>
      <c r="D221" s="5">
        <v>3</v>
      </c>
      <c r="E221" s="6">
        <f t="shared" ref="E221:E223" si="30">IF(C221=0,"-",(D221-C221)/C221)</f>
        <v>-0.625</v>
      </c>
    </row>
    <row r="222" spans="2:5" ht="15" thickBot="1" x14ac:dyDescent="0.25">
      <c r="B222" s="16" t="s">
        <v>92</v>
      </c>
      <c r="C222" s="5">
        <v>3</v>
      </c>
      <c r="D222" s="5">
        <v>2</v>
      </c>
      <c r="E222" s="6">
        <f t="shared" si="30"/>
        <v>-0.33333333333333331</v>
      </c>
    </row>
    <row r="223" spans="2:5" ht="15" thickBot="1" x14ac:dyDescent="0.25">
      <c r="B223" s="16" t="s">
        <v>93</v>
      </c>
      <c r="C223" s="5">
        <v>9</v>
      </c>
      <c r="D223" s="5">
        <v>5</v>
      </c>
      <c r="E223" s="6">
        <f t="shared" si="30"/>
        <v>-0.44444444444444442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2022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1742</v>
      </c>
      <c r="D14" s="5">
        <v>1687</v>
      </c>
      <c r="E14" s="6">
        <f>IF(C14&gt;0,(D14-C14)/C14)</f>
        <v>-3.1572904707233063E-2</v>
      </c>
    </row>
    <row r="15" spans="1:5" ht="20.100000000000001" customHeight="1" thickBot="1" x14ac:dyDescent="0.25">
      <c r="B15" s="4" t="s">
        <v>17</v>
      </c>
      <c r="C15" s="5">
        <v>1694</v>
      </c>
      <c r="D15" s="5">
        <v>1659</v>
      </c>
      <c r="E15" s="6">
        <f t="shared" ref="E15:E25" si="0">IF(C15&gt;0,(D15-C15)/C15)</f>
        <v>-2.0661157024793389E-2</v>
      </c>
    </row>
    <row r="16" spans="1:5" ht="20.100000000000001" customHeight="1" thickBot="1" x14ac:dyDescent="0.25">
      <c r="B16" s="4" t="s">
        <v>18</v>
      </c>
      <c r="C16" s="5">
        <v>1134</v>
      </c>
      <c r="D16" s="5">
        <v>1154</v>
      </c>
      <c r="E16" s="6">
        <f t="shared" si="0"/>
        <v>1.7636684303350969E-2</v>
      </c>
    </row>
    <row r="17" spans="2:5" ht="20.100000000000001" customHeight="1" thickBot="1" x14ac:dyDescent="0.25">
      <c r="B17" s="4" t="s">
        <v>19</v>
      </c>
      <c r="C17" s="5">
        <v>560</v>
      </c>
      <c r="D17" s="5">
        <v>505</v>
      </c>
      <c r="E17" s="6">
        <f t="shared" si="0"/>
        <v>-9.8214285714285712E-2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5</v>
      </c>
      <c r="E18" s="6">
        <f>IF(C18=0,"-",(D18-C18)/C18)</f>
        <v>4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4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0.33057851239669422</v>
      </c>
      <c r="D20" s="6">
        <f>D17/D15</f>
        <v>0.30440024110910185</v>
      </c>
      <c r="E20" s="6">
        <f t="shared" si="0"/>
        <v>-7.9189270644966919E-2</v>
      </c>
    </row>
    <row r="21" spans="2:5" ht="30" customHeight="1" thickBot="1" x14ac:dyDescent="0.25">
      <c r="B21" s="4" t="s">
        <v>23</v>
      </c>
      <c r="C21" s="5">
        <v>111</v>
      </c>
      <c r="D21" s="5">
        <v>116</v>
      </c>
      <c r="E21" s="6">
        <f t="shared" si="0"/>
        <v>4.5045045045045043E-2</v>
      </c>
    </row>
    <row r="22" spans="2:5" ht="20.100000000000001" customHeight="1" thickBot="1" x14ac:dyDescent="0.25">
      <c r="B22" s="4" t="s">
        <v>24</v>
      </c>
      <c r="C22" s="5">
        <v>74</v>
      </c>
      <c r="D22" s="5">
        <v>93</v>
      </c>
      <c r="E22" s="6">
        <f t="shared" si="0"/>
        <v>0.25675675675675674</v>
      </c>
    </row>
    <row r="23" spans="2:5" ht="20.100000000000001" customHeight="1" thickBot="1" x14ac:dyDescent="0.25">
      <c r="B23" s="4" t="s">
        <v>25</v>
      </c>
      <c r="C23" s="5">
        <v>37</v>
      </c>
      <c r="D23" s="5">
        <v>23</v>
      </c>
      <c r="E23" s="6">
        <f t="shared" si="0"/>
        <v>-0.3783783783783784</v>
      </c>
    </row>
    <row r="24" spans="2:5" ht="20.100000000000001" customHeight="1" thickBot="1" x14ac:dyDescent="0.25">
      <c r="B24" s="4" t="s">
        <v>21</v>
      </c>
      <c r="C24" s="6">
        <f>C23/C21</f>
        <v>0.33333333333333331</v>
      </c>
      <c r="D24" s="6">
        <f t="shared" ref="D24" si="1">D23/D21</f>
        <v>0.19827586206896552</v>
      </c>
      <c r="E24" s="6">
        <f t="shared" si="0"/>
        <v>-0.40517241379310337</v>
      </c>
    </row>
    <row r="25" spans="2:5" ht="20.100000000000001" customHeight="1" thickBot="1" x14ac:dyDescent="0.25">
      <c r="B25" s="7" t="s">
        <v>26</v>
      </c>
      <c r="C25" s="6">
        <v>0.16552117674417696</v>
      </c>
      <c r="D25" s="6">
        <v>0.16189914824848348</v>
      </c>
      <c r="E25" s="6">
        <f t="shared" si="0"/>
        <v>-2.1882568544637347E-2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437</v>
      </c>
      <c r="D34" s="5">
        <v>484</v>
      </c>
      <c r="E34" s="6">
        <f>IF(C34&gt;0,(D34-C34)/C34,"-")</f>
        <v>0.10755148741418764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344</v>
      </c>
      <c r="D36" s="5">
        <v>368</v>
      </c>
      <c r="E36" s="6">
        <f t="shared" si="2"/>
        <v>6.9767441860465115E-2</v>
      </c>
    </row>
    <row r="37" spans="2:5" ht="20.100000000000001" customHeight="1" thickBot="1" x14ac:dyDescent="0.25">
      <c r="B37" s="4" t="s">
        <v>30</v>
      </c>
      <c r="C37" s="5">
        <v>93</v>
      </c>
      <c r="D37" s="5">
        <v>116</v>
      </c>
      <c r="E37" s="6">
        <f t="shared" si="2"/>
        <v>0.24731182795698925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271</v>
      </c>
      <c r="D44" s="5">
        <v>284</v>
      </c>
      <c r="E44" s="6">
        <f>IF(C44&gt;0,(D44-C44)/C44,"-")</f>
        <v>4.797047970479705E-2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18</v>
      </c>
      <c r="E45" s="6">
        <f t="shared" ref="E45:E51" si="3">IF(C45&gt;0,(D45-C45)/C45,"-")</f>
        <v>0.125</v>
      </c>
    </row>
    <row r="46" spans="2:5" ht="20.100000000000001" customHeight="1" thickBot="1" x14ac:dyDescent="0.25">
      <c r="B46" s="4" t="s">
        <v>31</v>
      </c>
      <c r="C46" s="5">
        <v>10</v>
      </c>
      <c r="D46" s="5">
        <v>20</v>
      </c>
      <c r="E46" s="6">
        <f t="shared" si="3"/>
        <v>1</v>
      </c>
    </row>
    <row r="47" spans="2:5" ht="20.100000000000001" customHeight="1" thickBot="1" x14ac:dyDescent="0.25">
      <c r="B47" s="4" t="s">
        <v>32</v>
      </c>
      <c r="C47" s="5">
        <v>723</v>
      </c>
      <c r="D47" s="5">
        <v>587</v>
      </c>
      <c r="E47" s="6">
        <f t="shared" si="3"/>
        <v>-0.18810511756569848</v>
      </c>
    </row>
    <row r="48" spans="2:5" ht="20.100000000000001" customHeight="1" thickBot="1" x14ac:dyDescent="0.25">
      <c r="B48" s="4" t="s">
        <v>35</v>
      </c>
      <c r="C48" s="5">
        <v>285</v>
      </c>
      <c r="D48" s="5">
        <v>244</v>
      </c>
      <c r="E48" s="6">
        <f t="shared" si="3"/>
        <v>-0.14385964912280702</v>
      </c>
    </row>
    <row r="49" spans="2:5" ht="20.100000000000001" customHeight="1" thickBot="1" x14ac:dyDescent="0.25">
      <c r="B49" s="4" t="s">
        <v>67</v>
      </c>
      <c r="C49" s="5">
        <v>120</v>
      </c>
      <c r="D49" s="5">
        <v>71</v>
      </c>
      <c r="E49" s="6">
        <f t="shared" si="3"/>
        <v>-0.40833333333333333</v>
      </c>
    </row>
    <row r="50" spans="2:5" ht="20.100000000000001" customHeight="1" collapsed="1" thickBot="1" x14ac:dyDescent="0.25">
      <c r="B50" s="4" t="s">
        <v>36</v>
      </c>
      <c r="C50" s="6">
        <f>C44/(C44+C45)</f>
        <v>0.94425087108013939</v>
      </c>
      <c r="D50" s="6">
        <f>D44/(D44+D45)</f>
        <v>0.94039735099337751</v>
      </c>
      <c r="E50" s="6">
        <f t="shared" si="3"/>
        <v>-4.0810341878253064E-3</v>
      </c>
    </row>
    <row r="51" spans="2:5" ht="20.100000000000001" customHeight="1" thickBot="1" x14ac:dyDescent="0.25">
      <c r="B51" s="4" t="s">
        <v>37</v>
      </c>
      <c r="C51" s="6">
        <f>C47/(C46+C47)</f>
        <v>0.98635743519781716</v>
      </c>
      <c r="D51" s="6">
        <f t="shared" ref="D51" si="4">D47/(D46+D47)</f>
        <v>0.9670510708401977</v>
      </c>
      <c r="E51" s="6">
        <f t="shared" si="3"/>
        <v>-1.9573395676535352E-2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299</v>
      </c>
      <c r="D58" s="5">
        <v>305</v>
      </c>
      <c r="E58" s="6">
        <f>IF(C58&gt;0,(D58-C58)/C58,"-")</f>
        <v>2.0066889632107024E-2</v>
      </c>
    </row>
    <row r="59" spans="2:5" ht="20.100000000000001" customHeight="1" thickBot="1" x14ac:dyDescent="0.25">
      <c r="B59" s="4" t="s">
        <v>41</v>
      </c>
      <c r="C59" s="5">
        <v>190</v>
      </c>
      <c r="D59" s="5">
        <v>183</v>
      </c>
      <c r="E59" s="6">
        <f t="shared" ref="E59:E63" si="5">IF(C59&gt;0,(D59-C59)/C59,"-")</f>
        <v>-3.6842105263157891E-2</v>
      </c>
    </row>
    <row r="60" spans="2:5" ht="20.100000000000001" customHeight="1" thickBot="1" x14ac:dyDescent="0.25">
      <c r="B60" s="4" t="s">
        <v>42</v>
      </c>
      <c r="C60" s="5">
        <v>93</v>
      </c>
      <c r="D60" s="5">
        <v>101</v>
      </c>
      <c r="E60" s="6">
        <f t="shared" si="5"/>
        <v>8.6021505376344093E-2</v>
      </c>
    </row>
    <row r="61" spans="2:5" ht="20.100000000000001" customHeight="1" collapsed="1" thickBot="1" x14ac:dyDescent="0.25">
      <c r="B61" s="4" t="s">
        <v>98</v>
      </c>
      <c r="C61" s="6">
        <f>(C59+C60)/C58</f>
        <v>0.94648829431438131</v>
      </c>
      <c r="D61" s="6">
        <f>(D59+D60)/D58</f>
        <v>0.93114754098360653</v>
      </c>
      <c r="E61" s="6">
        <f t="shared" si="5"/>
        <v>-1.6208075073857454E-2</v>
      </c>
    </row>
    <row r="62" spans="2:5" ht="20.100000000000001" customHeight="1" thickBot="1" x14ac:dyDescent="0.25">
      <c r="B62" s="4" t="s">
        <v>39</v>
      </c>
      <c r="C62" s="6">
        <v>0.92682926829268297</v>
      </c>
      <c r="D62" s="6">
        <v>0.90594059405940597</v>
      </c>
      <c r="E62" s="6">
        <f t="shared" si="5"/>
        <v>-2.2537780093798872E-2</v>
      </c>
    </row>
    <row r="63" spans="2:5" ht="20.100000000000001" customHeight="1" thickBot="1" x14ac:dyDescent="0.25">
      <c r="B63" s="4" t="s">
        <v>40</v>
      </c>
      <c r="C63" s="6">
        <v>0.98936170212765961</v>
      </c>
      <c r="D63" s="6">
        <v>0.98058252427184467</v>
      </c>
      <c r="E63" s="6">
        <f t="shared" si="5"/>
        <v>-8.873577617705429E-3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1993</v>
      </c>
      <c r="D70" s="5">
        <v>1970</v>
      </c>
      <c r="E70" s="6">
        <f>IF(C70&gt;0,(D70-C70)/C70,"-")</f>
        <v>-1.1540391369794281E-2</v>
      </c>
    </row>
    <row r="71" spans="2:10" ht="20.100000000000001" customHeight="1" thickBot="1" x14ac:dyDescent="0.25">
      <c r="B71" s="4" t="s">
        <v>45</v>
      </c>
      <c r="C71" s="5">
        <v>734</v>
      </c>
      <c r="D71" s="5">
        <v>878</v>
      </c>
      <c r="E71" s="6">
        <f t="shared" ref="E71:E77" si="6">IF(C71&gt;0,(D71-C71)/C71,"-")</f>
        <v>0.19618528610354224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0</v>
      </c>
      <c r="E72" s="6">
        <f t="shared" si="6"/>
        <v>-1</v>
      </c>
    </row>
    <row r="73" spans="2:10" ht="20.100000000000001" customHeight="1" thickBot="1" x14ac:dyDescent="0.25">
      <c r="B73" s="4" t="s">
        <v>46</v>
      </c>
      <c r="C73" s="5">
        <v>880</v>
      </c>
      <c r="D73" s="5">
        <v>752</v>
      </c>
      <c r="E73" s="6">
        <f t="shared" si="6"/>
        <v>-0.14545454545454545</v>
      </c>
    </row>
    <row r="74" spans="2:10" ht="20.100000000000001" customHeight="1" thickBot="1" x14ac:dyDescent="0.25">
      <c r="B74" s="4" t="s">
        <v>47</v>
      </c>
      <c r="C74" s="5">
        <v>328</v>
      </c>
      <c r="D74" s="5">
        <v>275</v>
      </c>
      <c r="E74" s="6">
        <f t="shared" si="6"/>
        <v>-0.16158536585365854</v>
      </c>
    </row>
    <row r="75" spans="2:10" ht="20.100000000000001" customHeight="1" thickBot="1" x14ac:dyDescent="0.25">
      <c r="B75" s="4" t="s">
        <v>48</v>
      </c>
      <c r="C75" s="5">
        <v>50</v>
      </c>
      <c r="D75" s="5">
        <v>63</v>
      </c>
      <c r="E75" s="6">
        <f t="shared" si="6"/>
        <v>0.26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2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82</v>
      </c>
      <c r="D90" s="5">
        <v>83</v>
      </c>
      <c r="E90" s="6">
        <f>IF(C90&gt;0,(D90-C90)/C90,"-")</f>
        <v>1.2195121951219513E-2</v>
      </c>
    </row>
    <row r="91" spans="2:5" ht="29.25" thickBot="1" x14ac:dyDescent="0.25">
      <c r="B91" s="4" t="s">
        <v>52</v>
      </c>
      <c r="C91" s="5">
        <v>75</v>
      </c>
      <c r="D91" s="5">
        <v>37</v>
      </c>
      <c r="E91" s="6">
        <f t="shared" ref="E91:E93" si="7">IF(C91&gt;0,(D91-C91)/C91,"-")</f>
        <v>-0.50666666666666671</v>
      </c>
    </row>
    <row r="92" spans="2:5" ht="29.25" customHeight="1" thickBot="1" x14ac:dyDescent="0.25">
      <c r="B92" s="4" t="s">
        <v>53</v>
      </c>
      <c r="C92" s="5">
        <v>62</v>
      </c>
      <c r="D92" s="5">
        <v>55</v>
      </c>
      <c r="E92" s="6">
        <f t="shared" si="7"/>
        <v>-0.11290322580645161</v>
      </c>
    </row>
    <row r="93" spans="2:5" ht="29.25" customHeight="1" thickBot="1" x14ac:dyDescent="0.25">
      <c r="B93" s="4" t="s">
        <v>54</v>
      </c>
      <c r="C93" s="6">
        <f>(C90+C91)/(C90+C91+C92)</f>
        <v>0.71689497716894979</v>
      </c>
      <c r="D93" s="6">
        <f>(D90+D91)/(D90+D91+D92)</f>
        <v>0.68571428571428572</v>
      </c>
      <c r="E93" s="6">
        <f t="shared" si="7"/>
        <v>-4.3494085532302107E-2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223</v>
      </c>
      <c r="D100" s="5">
        <v>177</v>
      </c>
      <c r="E100" s="6">
        <f>IF(C100&gt;0,(D100-C100)/C100,"-")</f>
        <v>-0.20627802690582961</v>
      </c>
    </row>
    <row r="101" spans="2:5" ht="20.100000000000001" customHeight="1" thickBot="1" x14ac:dyDescent="0.25">
      <c r="B101" s="4" t="s">
        <v>41</v>
      </c>
      <c r="C101" s="5">
        <v>92</v>
      </c>
      <c r="D101" s="5">
        <v>57</v>
      </c>
      <c r="E101" s="6">
        <f t="shared" ref="E101:E105" si="8">IF(C101&gt;0,(D101-C101)/C101,"-")</f>
        <v>-0.38043478260869568</v>
      </c>
    </row>
    <row r="102" spans="2:5" ht="20.100000000000001" customHeight="1" thickBot="1" x14ac:dyDescent="0.25">
      <c r="B102" s="4" t="s">
        <v>42</v>
      </c>
      <c r="C102" s="5">
        <v>65</v>
      </c>
      <c r="D102" s="5">
        <v>63</v>
      </c>
      <c r="E102" s="6">
        <f t="shared" si="8"/>
        <v>-3.0769230769230771E-2</v>
      </c>
    </row>
    <row r="103" spans="2:5" ht="20.100000000000001" customHeight="1" thickBot="1" x14ac:dyDescent="0.25">
      <c r="B103" s="4" t="s">
        <v>98</v>
      </c>
      <c r="C103" s="6">
        <f>(C101+C102)/C100</f>
        <v>0.70403587443946192</v>
      </c>
      <c r="D103" s="6">
        <f>(D101+D102)/D100</f>
        <v>0.67796610169491522</v>
      </c>
      <c r="E103" s="6">
        <f t="shared" si="8"/>
        <v>-3.7029040267731926E-2</v>
      </c>
    </row>
    <row r="104" spans="2:5" ht="20.100000000000001" customHeight="1" thickBot="1" x14ac:dyDescent="0.25">
      <c r="B104" s="4" t="s">
        <v>39</v>
      </c>
      <c r="C104" s="6">
        <v>0.66666666666666663</v>
      </c>
      <c r="D104" s="6">
        <v>0.59375</v>
      </c>
      <c r="E104" s="6">
        <f t="shared" si="8"/>
        <v>-0.10937499999999994</v>
      </c>
    </row>
    <row r="105" spans="2:5" ht="20.100000000000001" customHeight="1" thickBot="1" x14ac:dyDescent="0.25">
      <c r="B105" s="4" t="s">
        <v>40</v>
      </c>
      <c r="C105" s="6">
        <v>0.76470588235294112</v>
      </c>
      <c r="D105" s="6">
        <v>0.77777777777777779</v>
      </c>
      <c r="E105" s="6">
        <f t="shared" si="8"/>
        <v>1.7094017094017179E-2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285</v>
      </c>
      <c r="D112" s="5">
        <v>265</v>
      </c>
      <c r="E112" s="6">
        <f>IF(C112&gt;0,(D112-C112)/C112,"-")</f>
        <v>-7.0175438596491224E-2</v>
      </c>
    </row>
    <row r="113" spans="2:14" ht="15" thickBot="1" x14ac:dyDescent="0.25">
      <c r="B113" s="4" t="s">
        <v>56</v>
      </c>
      <c r="C113" s="5">
        <v>133</v>
      </c>
      <c r="D113" s="5">
        <v>122</v>
      </c>
      <c r="E113" s="6">
        <f t="shared" ref="E113:E114" si="9">IF(C113&gt;0,(D113-C113)/C113,"-")</f>
        <v>-8.2706766917293228E-2</v>
      </c>
    </row>
    <row r="114" spans="2:14" ht="15" thickBot="1" x14ac:dyDescent="0.25">
      <c r="B114" s="4" t="s">
        <v>57</v>
      </c>
      <c r="C114" s="5">
        <v>152</v>
      </c>
      <c r="D114" s="5">
        <v>143</v>
      </c>
      <c r="E114" s="6">
        <f t="shared" si="9"/>
        <v>-5.921052631578947E-2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104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1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1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1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>
        <f t="shared" si="10"/>
        <v>-1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104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1</v>
      </c>
      <c r="F143" s="10">
        <v>3</v>
      </c>
      <c r="G143" s="10">
        <v>5</v>
      </c>
      <c r="H143" s="10">
        <v>0</v>
      </c>
      <c r="I143" s="10">
        <v>1</v>
      </c>
      <c r="J143" s="10">
        <v>6</v>
      </c>
      <c r="K143" s="6">
        <f>IF(C143=0,"-",(G143-C143)/C143)</f>
        <v>1.5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39</v>
      </c>
      <c r="D145" s="10">
        <v>0</v>
      </c>
      <c r="E145" s="10">
        <v>3</v>
      </c>
      <c r="F145" s="10">
        <v>42</v>
      </c>
      <c r="G145" s="10">
        <v>20</v>
      </c>
      <c r="H145" s="10">
        <v>0</v>
      </c>
      <c r="I145" s="10">
        <v>5</v>
      </c>
      <c r="J145" s="10">
        <v>25</v>
      </c>
      <c r="K145" s="6">
        <f t="shared" si="16"/>
        <v>-0.48717948717948717</v>
      </c>
      <c r="L145" s="6" t="str">
        <f t="shared" si="15"/>
        <v>-</v>
      </c>
      <c r="M145" s="6">
        <f t="shared" si="15"/>
        <v>0.66666666666666663</v>
      </c>
      <c r="N145" s="6">
        <f t="shared" si="15"/>
        <v>-0.40476190476190477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0</v>
      </c>
      <c r="F146" s="10">
        <v>6</v>
      </c>
      <c r="G146" s="10">
        <v>3</v>
      </c>
      <c r="H146" s="10">
        <v>0</v>
      </c>
      <c r="I146" s="10">
        <v>0</v>
      </c>
      <c r="J146" s="10">
        <v>3</v>
      </c>
      <c r="K146" s="6">
        <f t="shared" si="16"/>
        <v>-0.5</v>
      </c>
      <c r="L146" s="6" t="str">
        <f t="shared" si="15"/>
        <v>-</v>
      </c>
      <c r="M146" s="6" t="str">
        <f t="shared" si="15"/>
        <v>-</v>
      </c>
      <c r="N146" s="6">
        <f t="shared" si="15"/>
        <v>-0.5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0</v>
      </c>
      <c r="F147" s="10">
        <v>2</v>
      </c>
      <c r="G147" s="10">
        <v>2</v>
      </c>
      <c r="H147" s="10">
        <v>0</v>
      </c>
      <c r="I147" s="10">
        <v>0</v>
      </c>
      <c r="J147" s="10">
        <v>2</v>
      </c>
      <c r="K147" s="6">
        <f t="shared" si="16"/>
        <v>0</v>
      </c>
      <c r="L147" s="6" t="str">
        <f t="shared" si="15"/>
        <v>-</v>
      </c>
      <c r="M147" s="6" t="str">
        <f t="shared" si="15"/>
        <v>-</v>
      </c>
      <c r="N147" s="6">
        <f t="shared" si="15"/>
        <v>0</v>
      </c>
    </row>
    <row r="148" spans="2:14" ht="15" thickBot="1" x14ac:dyDescent="0.25">
      <c r="B148" s="7" t="s">
        <v>68</v>
      </c>
      <c r="C148" s="10">
        <v>49</v>
      </c>
      <c r="D148" s="10">
        <v>0</v>
      </c>
      <c r="E148" s="10">
        <v>4</v>
      </c>
      <c r="F148" s="10">
        <v>53</v>
      </c>
      <c r="G148" s="10">
        <v>30</v>
      </c>
      <c r="H148" s="10">
        <v>0</v>
      </c>
      <c r="I148" s="10">
        <v>6</v>
      </c>
      <c r="J148" s="10">
        <v>36</v>
      </c>
      <c r="K148" s="6">
        <f t="shared" ref="K148" si="17">IF(C148=0,"-",(G148-C148)/C148)</f>
        <v>-0.38775510204081631</v>
      </c>
      <c r="L148" s="6" t="str">
        <f t="shared" ref="L148" si="18">IF(D148=0,"-",(H148-D148)/D148)</f>
        <v>-</v>
      </c>
      <c r="M148" s="6">
        <f t="shared" ref="M148" si="19">IF(E148=0,"-",(I148-E148)/E148)</f>
        <v>0.5</v>
      </c>
      <c r="N148" s="6">
        <f t="shared" ref="N148" si="20">IF(F148=0,"-",(J148-F148)/F148)</f>
        <v>-0.32075471698113206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4.878048780487805E-2</v>
      </c>
      <c r="D149" s="6" t="str">
        <f t="shared" si="21"/>
        <v>-</v>
      </c>
      <c r="E149" s="6">
        <f t="shared" si="21"/>
        <v>0.25</v>
      </c>
      <c r="F149" s="6">
        <f t="shared" si="21"/>
        <v>6.6666666666666666E-2</v>
      </c>
      <c r="G149" s="6">
        <f t="shared" si="21"/>
        <v>0.2</v>
      </c>
      <c r="H149" s="6" t="str">
        <f t="shared" si="21"/>
        <v>-</v>
      </c>
      <c r="I149" s="6">
        <f t="shared" si="21"/>
        <v>0.16666666666666666</v>
      </c>
      <c r="J149" s="6">
        <f t="shared" si="21"/>
        <v>0.19354838709677419</v>
      </c>
      <c r="K149" s="6">
        <f>IF(OR(C149="-",G149="-"),"-",(G149-C149)/C149)</f>
        <v>3.1000000000000005</v>
      </c>
      <c r="L149" s="6" t="str">
        <f t="shared" ref="L149:N150" si="22">IF(OR(D149="-",H149="-"),"-",(H149-D149)/D149)</f>
        <v>-</v>
      </c>
      <c r="M149" s="6">
        <f t="shared" si="22"/>
        <v>-0.33333333333333337</v>
      </c>
      <c r="N149" s="6">
        <f t="shared" si="22"/>
        <v>1.903225806451613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45</v>
      </c>
      <c r="D157" s="19">
        <v>24</v>
      </c>
      <c r="E157" s="18">
        <f>IF(C157=0,"-",(D157-C157)/C157)</f>
        <v>-0.46666666666666667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6</v>
      </c>
      <c r="E158" s="18">
        <f t="shared" ref="E158:E159" si="23">IF(C158=0,"-",(D158-C158)/C158)</f>
        <v>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0.9375</v>
      </c>
      <c r="D160" s="18">
        <f>IF(D157=0,"-",D157/(D157+D158+D159))</f>
        <v>0.8</v>
      </c>
      <c r="E160" s="18">
        <f>IF(OR(C160="-",D160="-"),"-",(D160-C160)/C160)</f>
        <v>-0.14666666666666661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68</v>
      </c>
      <c r="D182" s="5">
        <v>36</v>
      </c>
      <c r="E182" s="6">
        <f t="shared" si="26"/>
        <v>-0.47058823529411764</v>
      </c>
      <c r="H182" s="13"/>
    </row>
    <row r="183" spans="2:8" ht="15" thickBot="1" x14ac:dyDescent="0.25">
      <c r="B183" s="4" t="s">
        <v>47</v>
      </c>
      <c r="C183" s="5">
        <v>62</v>
      </c>
      <c r="D183" s="5">
        <v>33</v>
      </c>
      <c r="E183" s="6">
        <f t="shared" si="26"/>
        <v>-0.46774193548387094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6</v>
      </c>
      <c r="D185" s="5">
        <v>3</v>
      </c>
      <c r="E185" s="6">
        <f t="shared" si="26"/>
        <v>-0.5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1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4</v>
      </c>
      <c r="D223" s="5">
        <v>1</v>
      </c>
      <c r="E223" s="6">
        <f t="shared" si="30"/>
        <v>-0.75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2021-09-21T11:19:34Z</cp:lastPrinted>
  <dcterms:created xsi:type="dcterms:W3CDTF">2018-12-19T10:40:38Z</dcterms:created>
  <dcterms:modified xsi:type="dcterms:W3CDTF">2022-12-02T10:42:05Z</dcterms:modified>
</cp:coreProperties>
</file>